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\Desktop\Temp Spaca\"/>
    </mc:Choice>
  </mc:AlternateContent>
  <xr:revisionPtr revIDLastSave="0" documentId="13_ncr:1_{6D241D3F-15F2-486A-A197-60D3BF65DFC5}" xr6:coauthVersionLast="47" xr6:coauthVersionMax="47" xr10:uidLastSave="{00000000-0000-0000-0000-000000000000}"/>
  <bookViews>
    <workbookView xWindow="28680" yWindow="-5940" windowWidth="18240" windowHeight="28440" activeTab="5" xr2:uid="{00000000-000D-0000-FFFF-FFFF00000000}"/>
  </bookViews>
  <sheets>
    <sheet name="Návod" sheetId="1" r:id="rId1"/>
    <sheet name="základní" sheetId="2" r:id="rId2"/>
    <sheet name="P350" sheetId="3" r:id="rId3"/>
    <sheet name="P500" sheetId="4" r:id="rId4"/>
    <sheet name="P600" sheetId="5" r:id="rId5"/>
    <sheet name="P700" sheetId="6" r:id="rId6"/>
  </sheets>
  <calcPr calcId="181029"/>
</workbook>
</file>

<file path=xl/calcChain.xml><?xml version="1.0" encoding="utf-8"?>
<calcChain xmlns="http://schemas.openxmlformats.org/spreadsheetml/2006/main">
  <c r="G37" i="6" l="1"/>
  <c r="F37" i="6"/>
  <c r="E37" i="6"/>
  <c r="C37" i="6"/>
  <c r="G36" i="6"/>
  <c r="F36" i="6"/>
  <c r="E36" i="6"/>
  <c r="C36" i="6"/>
  <c r="G35" i="6"/>
  <c r="F35" i="6"/>
  <c r="E35" i="6"/>
  <c r="C35" i="6"/>
  <c r="G34" i="6"/>
  <c r="F34" i="6"/>
  <c r="E34" i="6"/>
  <c r="C34" i="6"/>
  <c r="G33" i="6"/>
  <c r="F33" i="6"/>
  <c r="E33" i="6"/>
  <c r="C33" i="6"/>
  <c r="G32" i="6"/>
  <c r="F32" i="6"/>
  <c r="E32" i="6"/>
  <c r="C32" i="6"/>
  <c r="G31" i="6"/>
  <c r="F31" i="6"/>
  <c r="E31" i="6"/>
  <c r="C31" i="6"/>
  <c r="G30" i="6"/>
  <c r="F30" i="6"/>
  <c r="E30" i="6"/>
  <c r="C30" i="6"/>
  <c r="G29" i="6"/>
  <c r="F29" i="6"/>
  <c r="E29" i="6"/>
  <c r="C29" i="6"/>
  <c r="G28" i="6"/>
  <c r="F28" i="6"/>
  <c r="E28" i="6"/>
  <c r="C28" i="6"/>
  <c r="G27" i="6"/>
  <c r="F27" i="6"/>
  <c r="E27" i="6"/>
  <c r="C27" i="6"/>
  <c r="G26" i="6"/>
  <c r="F26" i="6"/>
  <c r="E26" i="6"/>
  <c r="C26" i="6"/>
  <c r="G25" i="6"/>
  <c r="F25" i="6"/>
  <c r="E25" i="6"/>
  <c r="C25" i="6"/>
  <c r="G24" i="6"/>
  <c r="F24" i="6"/>
  <c r="E24" i="6"/>
  <c r="C24" i="6"/>
  <c r="G23" i="6"/>
  <c r="F23" i="6"/>
  <c r="E23" i="6"/>
  <c r="C23" i="6"/>
  <c r="G22" i="6"/>
  <c r="F22" i="6"/>
  <c r="E22" i="6"/>
  <c r="C22" i="6"/>
  <c r="J19" i="6"/>
  <c r="I19" i="6"/>
  <c r="H19" i="6"/>
  <c r="B13" i="6"/>
  <c r="J2" i="6"/>
  <c r="J37" i="6" s="1"/>
  <c r="I2" i="6"/>
  <c r="I36" i="6" s="1"/>
  <c r="H2" i="6"/>
  <c r="H35" i="6" s="1"/>
  <c r="G37" i="5"/>
  <c r="F37" i="5"/>
  <c r="E37" i="5"/>
  <c r="C37" i="5"/>
  <c r="G36" i="5"/>
  <c r="F36" i="5"/>
  <c r="E36" i="5"/>
  <c r="C36" i="5"/>
  <c r="G35" i="5"/>
  <c r="F35" i="5"/>
  <c r="E35" i="5"/>
  <c r="C35" i="5"/>
  <c r="G34" i="5"/>
  <c r="F34" i="5"/>
  <c r="E34" i="5"/>
  <c r="C34" i="5"/>
  <c r="G33" i="5"/>
  <c r="F33" i="5"/>
  <c r="E33" i="5"/>
  <c r="C33" i="5"/>
  <c r="G32" i="5"/>
  <c r="F32" i="5"/>
  <c r="E32" i="5"/>
  <c r="C32" i="5"/>
  <c r="G31" i="5"/>
  <c r="F31" i="5"/>
  <c r="E31" i="5"/>
  <c r="C31" i="5"/>
  <c r="G30" i="5"/>
  <c r="F30" i="5"/>
  <c r="E30" i="5"/>
  <c r="C30" i="5"/>
  <c r="G29" i="5"/>
  <c r="F29" i="5"/>
  <c r="E29" i="5"/>
  <c r="C29" i="5"/>
  <c r="G28" i="5"/>
  <c r="F28" i="5"/>
  <c r="E28" i="5"/>
  <c r="C28" i="5"/>
  <c r="G27" i="5"/>
  <c r="F27" i="5"/>
  <c r="E27" i="5"/>
  <c r="C27" i="5"/>
  <c r="G26" i="5"/>
  <c r="F26" i="5"/>
  <c r="E26" i="5"/>
  <c r="C26" i="5"/>
  <c r="G25" i="5"/>
  <c r="F25" i="5"/>
  <c r="E25" i="5"/>
  <c r="C25" i="5"/>
  <c r="G24" i="5"/>
  <c r="F24" i="5"/>
  <c r="E24" i="5"/>
  <c r="C24" i="5"/>
  <c r="G23" i="5"/>
  <c r="F23" i="5"/>
  <c r="E23" i="5"/>
  <c r="C23" i="5"/>
  <c r="G22" i="5"/>
  <c r="F22" i="5"/>
  <c r="E22" i="5"/>
  <c r="C22" i="5"/>
  <c r="J19" i="5"/>
  <c r="I19" i="5"/>
  <c r="H19" i="5"/>
  <c r="B13" i="5"/>
  <c r="J2" i="5"/>
  <c r="J34" i="5" s="1"/>
  <c r="I2" i="5"/>
  <c r="I37" i="5" s="1"/>
  <c r="H2" i="5"/>
  <c r="H36" i="5" s="1"/>
  <c r="G37" i="4"/>
  <c r="F37" i="4"/>
  <c r="E37" i="4"/>
  <c r="C37" i="4"/>
  <c r="G36" i="4"/>
  <c r="F36" i="4"/>
  <c r="E36" i="4"/>
  <c r="C36" i="4"/>
  <c r="G35" i="4"/>
  <c r="F35" i="4"/>
  <c r="E35" i="4"/>
  <c r="C35" i="4"/>
  <c r="G34" i="4"/>
  <c r="F34" i="4"/>
  <c r="E34" i="4"/>
  <c r="C34" i="4"/>
  <c r="G33" i="4"/>
  <c r="F33" i="4"/>
  <c r="E33" i="4"/>
  <c r="C33" i="4"/>
  <c r="G32" i="4"/>
  <c r="F32" i="4"/>
  <c r="E32" i="4"/>
  <c r="C32" i="4"/>
  <c r="I31" i="4"/>
  <c r="G31" i="4"/>
  <c r="F31" i="4"/>
  <c r="E31" i="4"/>
  <c r="C31" i="4"/>
  <c r="G30" i="4"/>
  <c r="F30" i="4"/>
  <c r="E30" i="4"/>
  <c r="C30" i="4"/>
  <c r="G29" i="4"/>
  <c r="F29" i="4"/>
  <c r="E29" i="4"/>
  <c r="C29" i="4"/>
  <c r="G28" i="4"/>
  <c r="F28" i="4"/>
  <c r="E28" i="4"/>
  <c r="C28" i="4"/>
  <c r="G27" i="4"/>
  <c r="F27" i="4"/>
  <c r="E27" i="4"/>
  <c r="C27" i="4"/>
  <c r="G26" i="4"/>
  <c r="F26" i="4"/>
  <c r="E26" i="4"/>
  <c r="C26" i="4"/>
  <c r="G25" i="4"/>
  <c r="F25" i="4"/>
  <c r="E25" i="4"/>
  <c r="C25" i="4"/>
  <c r="G24" i="4"/>
  <c r="F24" i="4"/>
  <c r="E24" i="4"/>
  <c r="C24" i="4"/>
  <c r="G23" i="4"/>
  <c r="F23" i="4"/>
  <c r="E23" i="4"/>
  <c r="C23" i="4"/>
  <c r="G22" i="4"/>
  <c r="F22" i="4"/>
  <c r="E22" i="4"/>
  <c r="C22" i="4"/>
  <c r="J19" i="4"/>
  <c r="I19" i="4"/>
  <c r="H19" i="4"/>
  <c r="H2" i="4" s="1"/>
  <c r="B13" i="4"/>
  <c r="J2" i="4"/>
  <c r="J35" i="4" s="1"/>
  <c r="I2" i="4"/>
  <c r="I34" i="4" s="1"/>
  <c r="G37" i="3"/>
  <c r="F37" i="3"/>
  <c r="E37" i="3"/>
  <c r="C37" i="3"/>
  <c r="G36" i="3"/>
  <c r="F36" i="3"/>
  <c r="E36" i="3"/>
  <c r="C36" i="3"/>
  <c r="G35" i="3"/>
  <c r="F35" i="3"/>
  <c r="E35" i="3"/>
  <c r="C35" i="3"/>
  <c r="G34" i="3"/>
  <c r="F34" i="3"/>
  <c r="E34" i="3"/>
  <c r="C34" i="3"/>
  <c r="G33" i="3"/>
  <c r="F33" i="3"/>
  <c r="E33" i="3"/>
  <c r="C33" i="3"/>
  <c r="G32" i="3"/>
  <c r="F32" i="3"/>
  <c r="E32" i="3"/>
  <c r="C32" i="3"/>
  <c r="G31" i="3"/>
  <c r="F31" i="3"/>
  <c r="E31" i="3"/>
  <c r="C31" i="3"/>
  <c r="G30" i="3"/>
  <c r="F30" i="3"/>
  <c r="E30" i="3"/>
  <c r="C30" i="3"/>
  <c r="G29" i="3"/>
  <c r="F29" i="3"/>
  <c r="E29" i="3"/>
  <c r="C29" i="3"/>
  <c r="G28" i="3"/>
  <c r="F28" i="3"/>
  <c r="E28" i="3"/>
  <c r="C28" i="3"/>
  <c r="G27" i="3"/>
  <c r="F27" i="3"/>
  <c r="E27" i="3"/>
  <c r="C27" i="3"/>
  <c r="G26" i="3"/>
  <c r="F26" i="3"/>
  <c r="E26" i="3"/>
  <c r="C26" i="3"/>
  <c r="G25" i="3"/>
  <c r="F25" i="3"/>
  <c r="E25" i="3"/>
  <c r="C25" i="3"/>
  <c r="G24" i="3"/>
  <c r="F24" i="3"/>
  <c r="E24" i="3"/>
  <c r="C24" i="3"/>
  <c r="G23" i="3"/>
  <c r="F23" i="3"/>
  <c r="E23" i="3"/>
  <c r="C23" i="3"/>
  <c r="G22" i="3"/>
  <c r="F22" i="3"/>
  <c r="E22" i="3"/>
  <c r="C22" i="3"/>
  <c r="J19" i="3"/>
  <c r="J2" i="3" s="1"/>
  <c r="I19" i="3"/>
  <c r="H19" i="3"/>
  <c r="H2" i="3" s="1"/>
  <c r="B13" i="3"/>
  <c r="I2" i="3"/>
  <c r="I35" i="3" s="1"/>
  <c r="H37" i="4" l="1"/>
  <c r="H30" i="4"/>
  <c r="H22" i="4"/>
  <c r="H26" i="4"/>
  <c r="H34" i="4"/>
  <c r="H23" i="4"/>
  <c r="H34" i="3"/>
  <c r="H23" i="3"/>
  <c r="H27" i="3"/>
  <c r="I24" i="3"/>
  <c r="I23" i="4"/>
  <c r="I27" i="4"/>
  <c r="J24" i="5"/>
  <c r="J28" i="5"/>
  <c r="J32" i="5"/>
  <c r="J23" i="6"/>
  <c r="J30" i="6"/>
  <c r="I24" i="4"/>
  <c r="J28" i="4"/>
  <c r="I35" i="4"/>
  <c r="I22" i="5"/>
  <c r="I26" i="5"/>
  <c r="I30" i="5"/>
  <c r="I34" i="5"/>
  <c r="H24" i="6"/>
  <c r="J31" i="6"/>
  <c r="I28" i="3"/>
  <c r="J24" i="4"/>
  <c r="I23" i="5"/>
  <c r="I27" i="5"/>
  <c r="I31" i="5"/>
  <c r="I35" i="5"/>
  <c r="J26" i="6"/>
  <c r="J34" i="6"/>
  <c r="J23" i="5"/>
  <c r="J27" i="5"/>
  <c r="J31" i="5"/>
  <c r="J35" i="5"/>
  <c r="J22" i="6"/>
  <c r="J27" i="6"/>
  <c r="J35" i="6"/>
  <c r="J36" i="3"/>
  <c r="J32" i="3"/>
  <c r="J28" i="3"/>
  <c r="J24" i="3"/>
  <c r="J25" i="3"/>
  <c r="J37" i="3"/>
  <c r="J33" i="3"/>
  <c r="J29" i="3"/>
  <c r="J34" i="3"/>
  <c r="J30" i="3"/>
  <c r="J26" i="3"/>
  <c r="J22" i="3"/>
  <c r="J35" i="3"/>
  <c r="J31" i="3"/>
  <c r="J27" i="3"/>
  <c r="J23" i="3"/>
  <c r="I22" i="3"/>
  <c r="H25" i="3"/>
  <c r="I26" i="3"/>
  <c r="H29" i="3"/>
  <c r="I30" i="3"/>
  <c r="H33" i="3"/>
  <c r="I34" i="3"/>
  <c r="H37" i="3"/>
  <c r="J22" i="4"/>
  <c r="H24" i="4"/>
  <c r="I25" i="4"/>
  <c r="J26" i="4"/>
  <c r="H28" i="4"/>
  <c r="I29" i="4"/>
  <c r="J30" i="4"/>
  <c r="H32" i="4"/>
  <c r="I33" i="4"/>
  <c r="J34" i="4"/>
  <c r="H36" i="4"/>
  <c r="I37" i="4"/>
  <c r="H23" i="5"/>
  <c r="I24" i="5"/>
  <c r="J25" i="5"/>
  <c r="H27" i="5"/>
  <c r="I28" i="5"/>
  <c r="J29" i="5"/>
  <c r="H31" i="5"/>
  <c r="I32" i="5"/>
  <c r="J33" i="5"/>
  <c r="H35" i="5"/>
  <c r="I36" i="5"/>
  <c r="J37" i="5"/>
  <c r="H22" i="6"/>
  <c r="I23" i="6"/>
  <c r="J24" i="6"/>
  <c r="H26" i="6"/>
  <c r="I27" i="6"/>
  <c r="J28" i="6"/>
  <c r="H30" i="6"/>
  <c r="I31" i="6"/>
  <c r="J32" i="6"/>
  <c r="H34" i="6"/>
  <c r="I35" i="6"/>
  <c r="J36" i="6"/>
  <c r="H24" i="3"/>
  <c r="I25" i="3"/>
  <c r="H28" i="3"/>
  <c r="I29" i="3"/>
  <c r="H32" i="3"/>
  <c r="I33" i="3"/>
  <c r="H36" i="3"/>
  <c r="I37" i="3"/>
  <c r="J25" i="4"/>
  <c r="H27" i="4"/>
  <c r="I28" i="4"/>
  <c r="J29" i="4"/>
  <c r="H31" i="4"/>
  <c r="I32" i="4"/>
  <c r="J33" i="4"/>
  <c r="H35" i="4"/>
  <c r="I36" i="4"/>
  <c r="J37" i="4"/>
  <c r="H22" i="5"/>
  <c r="H26" i="5"/>
  <c r="H30" i="5"/>
  <c r="H34" i="5"/>
  <c r="J36" i="5"/>
  <c r="I22" i="6"/>
  <c r="H25" i="6"/>
  <c r="I26" i="6"/>
  <c r="H29" i="6"/>
  <c r="I30" i="6"/>
  <c r="H33" i="6"/>
  <c r="I34" i="6"/>
  <c r="H37" i="6"/>
  <c r="H31" i="3"/>
  <c r="H35" i="3"/>
  <c r="I36" i="3"/>
  <c r="J32" i="4"/>
  <c r="J36" i="4"/>
  <c r="H25" i="5"/>
  <c r="H29" i="5"/>
  <c r="H33" i="5"/>
  <c r="H37" i="5"/>
  <c r="I25" i="6"/>
  <c r="H28" i="6"/>
  <c r="I29" i="6"/>
  <c r="H32" i="6"/>
  <c r="I33" i="6"/>
  <c r="H36" i="6"/>
  <c r="I37" i="6"/>
  <c r="I32" i="3"/>
  <c r="H22" i="3"/>
  <c r="I23" i="3"/>
  <c r="H26" i="3"/>
  <c r="I27" i="3"/>
  <c r="H30" i="3"/>
  <c r="I31" i="3"/>
  <c r="I22" i="4"/>
  <c r="J23" i="4"/>
  <c r="H25" i="4"/>
  <c r="I26" i="4"/>
  <c r="J27" i="4"/>
  <c r="H29" i="4"/>
  <c r="I30" i="4"/>
  <c r="J31" i="4"/>
  <c r="H33" i="4"/>
  <c r="J22" i="5"/>
  <c r="H24" i="5"/>
  <c r="I25" i="5"/>
  <c r="J26" i="5"/>
  <c r="H28" i="5"/>
  <c r="I29" i="5"/>
  <c r="J30" i="5"/>
  <c r="H32" i="5"/>
  <c r="I33" i="5"/>
  <c r="H23" i="6"/>
  <c r="I24" i="6"/>
  <c r="J25" i="6"/>
  <c r="H27" i="6"/>
  <c r="I28" i="6"/>
  <c r="J29" i="6"/>
  <c r="H31" i="6"/>
  <c r="I32" i="6"/>
  <c r="J33" i="6"/>
</calcChain>
</file>

<file path=xl/sharedStrings.xml><?xml version="1.0" encoding="utf-8"?>
<sst xmlns="http://schemas.openxmlformats.org/spreadsheetml/2006/main" count="400" uniqueCount="124">
  <si>
    <t>N Á V O D -  T A B U L K Y    L I P O V I C A</t>
  </si>
  <si>
    <r>
      <t xml:space="preserve">Vítejte ve výpočetních tabulkách pro hliníkové radiátory </t>
    </r>
    <r>
      <rPr>
        <b/>
        <sz val="11.5"/>
        <rFont val="Verdana"/>
        <family val="2"/>
        <charset val="238"/>
      </rPr>
      <t>LIPOVICA</t>
    </r>
    <r>
      <rPr>
        <sz val="11.5"/>
        <rFont val="Verdana"/>
        <family val="2"/>
        <charset val="238"/>
      </rPr>
      <t xml:space="preserve">. Tyto tabulky vám </t>
    </r>
  </si>
  <si>
    <t>nabízí výkonové hodnoty dle různých teplotních spádů a pro různé teploty místností.</t>
  </si>
  <si>
    <t>Před spuštěním programu doinstalujte do vašeho programu Excel "Analytické funkce":</t>
  </si>
  <si>
    <t>Zvolte :  Nástroje - Doplňky- Analytické nástroje - OK.</t>
  </si>
  <si>
    <t>1) Do žlutých políček posledního sloupce zadejte vámi požadované teploty.</t>
  </si>
  <si>
    <r>
      <t xml:space="preserve">  Přednastaveny jsou na teplotní spád </t>
    </r>
    <r>
      <rPr>
        <b/>
        <sz val="11.5"/>
        <rFont val="Verdana"/>
        <family val="2"/>
        <charset val="238"/>
      </rPr>
      <t xml:space="preserve">55/45/20 </t>
    </r>
    <r>
      <rPr>
        <sz val="11.5"/>
        <rFont val="Verdana"/>
        <family val="2"/>
        <charset val="238"/>
      </rPr>
      <t>°C.</t>
    </r>
  </si>
  <si>
    <t xml:space="preserve">  Výpočet je podle normy EN 442.</t>
  </si>
  <si>
    <t>2) Symboly:</t>
  </si>
  <si>
    <t>f1.. Faktor tepelných hodnot - vypočítává se automaticky dle vámi dosazených teplot</t>
  </si>
  <si>
    <t>f2.. Faktor krytů -  pro umístění ve výklenku f2 = 0,96</t>
  </si>
  <si>
    <t xml:space="preserve">            -  pro ochranný přední kryt  f2= 0,90</t>
  </si>
  <si>
    <t>Přejeme Vám hodně užitku a příjemnou práci s tabulkami LIPOVICA.</t>
  </si>
  <si>
    <t>Kontakt :</t>
  </si>
  <si>
    <t>LIPOVICA trade s.r.o.</t>
  </si>
  <si>
    <r>
      <t xml:space="preserve">tel: </t>
    </r>
    <r>
      <rPr>
        <b/>
        <sz val="11.5"/>
        <rFont val="Verdana"/>
        <family val="2"/>
        <charset val="238"/>
      </rPr>
      <t xml:space="preserve">541 214 114 </t>
    </r>
    <r>
      <rPr>
        <sz val="11.5"/>
        <rFont val="Verdana"/>
        <family val="2"/>
        <charset val="238"/>
      </rPr>
      <t xml:space="preserve">  </t>
    </r>
  </si>
  <si>
    <r>
      <t xml:space="preserve">mobil: </t>
    </r>
    <r>
      <rPr>
        <b/>
        <sz val="11.5"/>
        <rFont val="Verdana"/>
        <family val="2"/>
        <charset val="238"/>
      </rPr>
      <t>604 709 236</t>
    </r>
  </si>
  <si>
    <t>email: info@lipovica.cz</t>
  </si>
  <si>
    <t>ZÁKLADNÍ ÚDAJE</t>
  </si>
  <si>
    <r>
      <t>Hliníkové článkové radiátory</t>
    </r>
    <r>
      <rPr>
        <sz val="8"/>
        <rFont val="Verdana"/>
        <family val="2"/>
        <charset val="238"/>
      </rPr>
      <t>, dodávané jako hotové panely po sudém počtu článků.</t>
    </r>
  </si>
  <si>
    <t>Připojení  boční nebo spodní na nucený i samotížný oběh.</t>
  </si>
  <si>
    <t>Spodní připojení:</t>
  </si>
  <si>
    <r>
      <t>PLUS</t>
    </r>
    <r>
      <rPr>
        <sz val="8"/>
        <rFont val="Verdana"/>
        <family val="2"/>
        <charset val="238"/>
      </rPr>
      <t xml:space="preserve"> - spodní levé, pravé - s ventilem nahoře</t>
    </r>
  </si>
  <si>
    <r>
      <t>SP</t>
    </r>
    <r>
      <rPr>
        <sz val="8"/>
        <rFont val="Verdana"/>
        <family val="2"/>
        <charset val="238"/>
      </rPr>
      <t xml:space="preserve"> - spodní levé, střední, pravé - s ventilem dole</t>
    </r>
  </si>
  <si>
    <t>Základní parametry pro 1 článek:</t>
  </si>
  <si>
    <r>
      <t>r</t>
    </r>
    <r>
      <rPr>
        <b/>
        <sz val="8"/>
        <color indexed="18"/>
        <rFont val="Verdana"/>
        <family val="2"/>
        <charset val="238"/>
      </rPr>
      <t>T</t>
    </r>
    <r>
      <rPr>
        <sz val="8"/>
        <color indexed="18"/>
        <rFont val="Verdana"/>
        <family val="2"/>
        <charset val="238"/>
      </rPr>
      <t>=60</t>
    </r>
  </si>
  <si>
    <r>
      <t>r</t>
    </r>
    <r>
      <rPr>
        <b/>
        <sz val="8"/>
        <color indexed="18"/>
        <rFont val="Verdana"/>
        <family val="2"/>
        <charset val="238"/>
      </rPr>
      <t>T</t>
    </r>
    <r>
      <rPr>
        <sz val="8"/>
        <color indexed="18"/>
        <rFont val="Verdana"/>
        <family val="2"/>
        <charset val="238"/>
      </rPr>
      <t>=50</t>
    </r>
  </si>
  <si>
    <t>typ radiátoru</t>
  </si>
  <si>
    <t>rozteč</t>
  </si>
  <si>
    <t>výška</t>
  </si>
  <si>
    <t>délka</t>
  </si>
  <si>
    <t>hloubka</t>
  </si>
  <si>
    <t>hmotnost</t>
  </si>
  <si>
    <t>vodní</t>
  </si>
  <si>
    <t>přestupní</t>
  </si>
  <si>
    <t>topný</t>
  </si>
  <si>
    <t>h</t>
  </si>
  <si>
    <t>H</t>
  </si>
  <si>
    <t>L</t>
  </si>
  <si>
    <t>D</t>
  </si>
  <si>
    <t>článku</t>
  </si>
  <si>
    <t>objem</t>
  </si>
  <si>
    <t>plocha</t>
  </si>
  <si>
    <t>výkon</t>
  </si>
  <si>
    <t>exponent</t>
  </si>
  <si>
    <t>mm</t>
  </si>
  <si>
    <t>kg</t>
  </si>
  <si>
    <t>l</t>
  </si>
  <si>
    <t>m2</t>
  </si>
  <si>
    <t>W</t>
  </si>
  <si>
    <t>COOL</t>
  </si>
  <si>
    <t>koupelnový radiátor - viz samostatný list</t>
  </si>
  <si>
    <t>ORION 600</t>
  </si>
  <si>
    <t>ORION 500</t>
  </si>
  <si>
    <t>ORION 350</t>
  </si>
  <si>
    <t>PLANO 700</t>
  </si>
  <si>
    <t>PLANO 600</t>
  </si>
  <si>
    <t>PLANO 500</t>
  </si>
  <si>
    <t>PLANO 350</t>
  </si>
  <si>
    <t>EKONOMIK 285</t>
  </si>
  <si>
    <t>GARDA 2000</t>
  </si>
  <si>
    <t>GARDA 1800</t>
  </si>
  <si>
    <t>GARDA 1600</t>
  </si>
  <si>
    <t>GARDA 1400</t>
  </si>
  <si>
    <t>GARDA 1200</t>
  </si>
  <si>
    <t>GARDA 1000</t>
  </si>
  <si>
    <t>GARDA 0900</t>
  </si>
  <si>
    <r>
      <t>r</t>
    </r>
    <r>
      <rPr>
        <b/>
        <sz val="8"/>
        <rFont val="Verdana"/>
        <family val="2"/>
        <charset val="238"/>
      </rPr>
      <t>T</t>
    </r>
    <r>
      <rPr>
        <sz val="8"/>
        <rFont val="Verdana"/>
        <family val="2"/>
        <charset val="238"/>
      </rPr>
      <t>=50</t>
    </r>
  </si>
  <si>
    <t>normovaný výkon pro teploty 75/65/20°C podle normy EN 442</t>
  </si>
  <si>
    <r>
      <t>r</t>
    </r>
    <r>
      <rPr>
        <b/>
        <sz val="8"/>
        <rFont val="Verdana"/>
        <family val="2"/>
        <charset val="238"/>
      </rPr>
      <t>T</t>
    </r>
    <r>
      <rPr>
        <sz val="8"/>
        <rFont val="Verdana"/>
        <family val="2"/>
        <charset val="238"/>
      </rPr>
      <t>=60</t>
    </r>
  </si>
  <si>
    <t xml:space="preserve">přepočtený výkon pro teploty 90/70/20°C </t>
  </si>
  <si>
    <t>Připojovací závit</t>
  </si>
  <si>
    <t>4 x G1" (G5/4" u Ekonomiku) vnitřní, levý a pravý</t>
  </si>
  <si>
    <t>Redukce</t>
  </si>
  <si>
    <t>1/2", 3/8" nebo 1/4" otvor</t>
  </si>
  <si>
    <t>Součinitel odporu</t>
  </si>
  <si>
    <t>Nejvyšší přípustný provozní přetlak</t>
  </si>
  <si>
    <t>1,6 Mpa</t>
  </si>
  <si>
    <t>Nejvyšší přípustná teplota</t>
  </si>
  <si>
    <t>110 °C</t>
  </si>
  <si>
    <t>koeficient přepočtu pro jiný teplotní rozdíl</t>
  </si>
  <si>
    <t>f1</t>
  </si>
  <si>
    <t>koeficent přepočtu pro zábrany proudění</t>
  </si>
  <si>
    <t>f2</t>
  </si>
  <si>
    <t>PLANO  350</t>
  </si>
  <si>
    <t>základní parametry pro 1 článek</t>
  </si>
  <si>
    <r>
      <t>r</t>
    </r>
    <r>
      <rPr>
        <b/>
        <sz val="8"/>
        <rFont val="Verdana"/>
        <family val="2"/>
        <charset val="238"/>
      </rPr>
      <t xml:space="preserve">T </t>
    </r>
    <r>
      <rPr>
        <sz val="8"/>
        <rFont val="Verdana"/>
        <family val="2"/>
        <charset val="238"/>
      </rPr>
      <t>= 50</t>
    </r>
  </si>
  <si>
    <r>
      <t>m</t>
    </r>
    <r>
      <rPr>
        <vertAlign val="superscript"/>
        <sz val="8"/>
        <rFont val="Verdana"/>
        <family val="2"/>
        <charset val="238"/>
      </rPr>
      <t>2</t>
    </r>
  </si>
  <si>
    <t>objem tělesa v m3</t>
  </si>
  <si>
    <t>měření</t>
  </si>
  <si>
    <t>zde</t>
  </si>
  <si>
    <t>základní parametry celých panelů</t>
  </si>
  <si>
    <t>přepočet</t>
  </si>
  <si>
    <t>EN 442</t>
  </si>
  <si>
    <t>výpočet</t>
  </si>
  <si>
    <t>teplota vstupní vody</t>
  </si>
  <si>
    <r>
      <t>T</t>
    </r>
    <r>
      <rPr>
        <sz val="6"/>
        <rFont val="Verdana"/>
        <family val="2"/>
        <charset val="238"/>
      </rPr>
      <t>1</t>
    </r>
  </si>
  <si>
    <t>teplota výstupní vody</t>
  </si>
  <si>
    <r>
      <t>T</t>
    </r>
    <r>
      <rPr>
        <sz val="6"/>
        <rFont val="Verdana"/>
        <family val="2"/>
        <charset val="238"/>
      </rPr>
      <t>2</t>
    </r>
  </si>
  <si>
    <t>teplota vzduchu v místnosti</t>
  </si>
  <si>
    <r>
      <t>T</t>
    </r>
    <r>
      <rPr>
        <sz val="6"/>
        <rFont val="Verdana"/>
        <family val="2"/>
        <charset val="238"/>
      </rPr>
      <t>v</t>
    </r>
  </si>
  <si>
    <t>teplotní rozdíl</t>
  </si>
  <si>
    <r>
      <t>r</t>
    </r>
    <r>
      <rPr>
        <b/>
        <sz val="8"/>
        <rFont val="Verdana"/>
        <family val="2"/>
        <charset val="238"/>
      </rPr>
      <t>T</t>
    </r>
  </si>
  <si>
    <t>počet</t>
  </si>
  <si>
    <t>článků</t>
  </si>
  <si>
    <t xml:space="preserve"> mm</t>
  </si>
  <si>
    <t xml:space="preserve"> W</t>
  </si>
  <si>
    <r>
      <t>pro jiný teplotní rozdíl</t>
    </r>
    <r>
      <rPr>
        <b/>
        <sz val="8"/>
        <rFont val="Verdana"/>
        <family val="2"/>
        <charset val="238"/>
      </rPr>
      <t xml:space="preserve">  </t>
    </r>
    <r>
      <rPr>
        <sz val="8"/>
        <rFont val="Wingdings 3"/>
        <family val="1"/>
        <charset val="2"/>
      </rPr>
      <t>r</t>
    </r>
    <r>
      <rPr>
        <b/>
        <sz val="8"/>
        <rFont val="Verdana"/>
        <family val="2"/>
        <charset val="238"/>
      </rPr>
      <t xml:space="preserve">T </t>
    </r>
  </si>
  <si>
    <r>
      <t xml:space="preserve"> je koeficient přepočtu </t>
    </r>
    <r>
      <rPr>
        <b/>
        <sz val="8"/>
        <rFont val="Verdana"/>
        <family val="2"/>
        <charset val="238"/>
      </rPr>
      <t xml:space="preserve"> f</t>
    </r>
    <r>
      <rPr>
        <sz val="8"/>
        <rFont val="Verdana"/>
        <family val="2"/>
        <charset val="238"/>
      </rPr>
      <t>1</t>
    </r>
  </si>
  <si>
    <t>4 x G 1" vnitřní (levý a pravý)</t>
  </si>
  <si>
    <t>Ztráta tlaku</t>
  </si>
  <si>
    <t>0,0524 Pa/článek</t>
  </si>
  <si>
    <t>POUŽITÍ</t>
  </si>
  <si>
    <r>
      <t>PLANO 350</t>
    </r>
    <r>
      <rPr>
        <sz val="8"/>
        <rFont val="Verdana"/>
        <family val="2"/>
        <charset val="238"/>
      </rPr>
      <t xml:space="preserve"> má zajímavou výšku 429 mm. Je malý, nenápadný a hodně hřeje. Využívá se v interiérech s omezenou stavební výškou. Je vhodný do podkrovních místností a všude tam, kde není možná instalace vyšších radiátorů.  Je vyráběn jako vysokotlaký odlitek ze speciální slitiny hliníku - ze siluminia. Má velmi tenké a přitom odolné stěny a žebra. Velikost otvoru pro redukce je 1". Rozteč 350 mm, výška 429 mm a hloubka 80 mm.</t>
    </r>
  </si>
  <si>
    <t>PLANO  500</t>
  </si>
  <si>
    <t>0,0655 Pa/článek</t>
  </si>
  <si>
    <t>SOLAR 600</t>
  </si>
  <si>
    <r>
      <t>PLANO 500</t>
    </r>
    <r>
      <rPr>
        <sz val="8"/>
        <rFont val="Verdana"/>
        <family val="2"/>
        <charset val="238"/>
      </rPr>
      <t xml:space="preserve"> je nový čistý design s rovnou čelní plochou bez průduchů, základní rozteč 500 mm.</t>
    </r>
  </si>
  <si>
    <t>PLANO  600</t>
  </si>
  <si>
    <t>0,0682 Pa/článek</t>
  </si>
  <si>
    <r>
      <t>PLANO 600</t>
    </r>
    <r>
      <rPr>
        <sz val="8"/>
        <rFont val="Verdana"/>
        <family val="2"/>
        <charset val="238"/>
      </rPr>
      <t xml:space="preserve"> se řadí k nejvýkonějším radiátorům. Je to vysoce elegantní a vzhledově štíhlý radiátor. Vhodný do všech interiérů, kde je potřeba velký výkon. Má velikou výhřevnou plochu vzhledem ke své délce. Je vyráběn jako vysokotlaký odlitek ze speciální slitiny hliníku - ze siluminia. Má velmi tenké a přitom odolné stěny a žebra. Velikost otvoru pro redukce je 1". Rozteč 600 mm, výška 679 mm a hloubka 80 mm.</t>
    </r>
  </si>
  <si>
    <t>PLANO  700</t>
  </si>
  <si>
    <t>0,0734 Pa/článek</t>
  </si>
  <si>
    <r>
      <t>PLANO 700</t>
    </r>
    <r>
      <rPr>
        <sz val="8"/>
        <rFont val="Verdana"/>
        <family val="2"/>
        <charset val="238"/>
      </rPr>
      <t xml:space="preserve"> je nejvýkonnější radiátor. Je to vysoký a vzhledově velice štíhlý radiátor. Má největší výhřevnou plochu vzhledem ke své délce. Je vhodný v interiérech, kde je potřeba co největší topný výkon. Je vyráběn jako vysokotlaký odlitek ze speciální slitiny hliníku - ze siluminia. Má velmi tenké a přitom odolné stěny a žebra. Velikost otvoru pro redukce je 1". Rozteč 700 mm, výška 779 mm a hloubka 80 mm.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</si>
</sst>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&lt;=9999999]###\ ##\ ##;##\ ##\ ##\ ##"/>
    <numFmt numFmtId="165" formatCode="0.0000"/>
    <numFmt numFmtId="166" formatCode="#,##0.0"/>
    <numFmt numFmtId="167" formatCode="#,##0.000"/>
  </numFmts>
  <fonts count="26" x14ac:knownFonts="1">
    <font>
      <sz val="10"/>
      <name val="Arial CE"/>
      <family val="2"/>
      <charset val="238"/>
    </font>
    <font>
      <b/>
      <sz val="16"/>
      <name val="Verdana"/>
      <family val="2"/>
      <charset val="238"/>
    </font>
    <font>
      <sz val="16"/>
      <name val="Verdana"/>
      <family val="2"/>
      <charset val="238"/>
    </font>
    <font>
      <sz val="14"/>
      <name val="Verdana"/>
      <family val="2"/>
      <charset val="238"/>
    </font>
    <font>
      <sz val="11.5"/>
      <name val="Verdana"/>
      <family val="2"/>
      <charset val="238"/>
    </font>
    <font>
      <b/>
      <sz val="11.5"/>
      <name val="Verdana"/>
      <family val="2"/>
      <charset val="238"/>
    </font>
    <font>
      <sz val="12"/>
      <name val="Verdana"/>
      <family val="2"/>
      <charset val="238"/>
    </font>
    <font>
      <b/>
      <sz val="14"/>
      <color indexed="12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sz val="8"/>
      <color indexed="12"/>
      <name val="Verdana"/>
      <family val="2"/>
      <charset val="238"/>
    </font>
    <font>
      <b/>
      <sz val="8"/>
      <color indexed="18"/>
      <name val="Verdana"/>
      <family val="2"/>
      <charset val="238"/>
    </font>
    <font>
      <sz val="8"/>
      <color indexed="9"/>
      <name val="Verdana"/>
      <family val="2"/>
      <charset val="238"/>
    </font>
    <font>
      <sz val="6"/>
      <color indexed="18"/>
      <name val="Wingdings 3"/>
      <family val="1"/>
      <charset val="2"/>
    </font>
    <font>
      <sz val="8"/>
      <color indexed="18"/>
      <name val="Verdana"/>
      <family val="2"/>
      <charset val="238"/>
    </font>
    <font>
      <sz val="10"/>
      <name val="Symbol"/>
      <family val="1"/>
      <charset val="2"/>
    </font>
    <font>
      <sz val="6"/>
      <name val="Wingdings 3"/>
      <family val="1"/>
      <charset val="2"/>
    </font>
    <font>
      <b/>
      <sz val="8"/>
      <color indexed="9"/>
      <name val="Verdana"/>
      <family val="2"/>
      <charset val="238"/>
    </font>
    <font>
      <b/>
      <sz val="20"/>
      <color indexed="12"/>
      <name val="Verdana"/>
      <family val="2"/>
      <charset val="238"/>
    </font>
    <font>
      <sz val="8"/>
      <color indexed="10"/>
      <name val="Verdana"/>
      <family val="2"/>
      <charset val="238"/>
    </font>
    <font>
      <sz val="8"/>
      <color indexed="12"/>
      <name val="Verdana"/>
      <family val="2"/>
      <charset val="238"/>
    </font>
    <font>
      <vertAlign val="superscript"/>
      <sz val="8"/>
      <name val="Verdana"/>
      <family val="2"/>
      <charset val="238"/>
    </font>
    <font>
      <b/>
      <sz val="8"/>
      <color indexed="10"/>
      <name val="Verdana"/>
      <family val="2"/>
      <charset val="238"/>
    </font>
    <font>
      <sz val="6"/>
      <name val="Verdana"/>
      <family val="2"/>
      <charset val="238"/>
    </font>
    <font>
      <sz val="8"/>
      <name val="Wingdings 3"/>
      <family val="1"/>
      <charset val="2"/>
    </font>
    <font>
      <sz val="20"/>
      <color indexed="12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  <fill>
      <patternFill patternType="solid">
        <fgColor indexed="13"/>
        <bgColor indexed="3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/>
    <xf numFmtId="9" fontId="4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49" fontId="10" fillId="0" borderId="0" xfId="0" applyNumberFormat="1" applyFont="1"/>
    <xf numFmtId="0" fontId="8" fillId="0" borderId="0" xfId="0" applyFont="1" applyAlignment="1" applyProtection="1">
      <alignment horizontal="center" vertical="center"/>
      <protection locked="0"/>
    </xf>
    <xf numFmtId="4" fontId="8" fillId="0" borderId="0" xfId="0" applyNumberFormat="1" applyFont="1" applyAlignment="1" applyProtection="1">
      <alignment horizontal="center" vertical="center"/>
      <protection locked="0"/>
    </xf>
    <xf numFmtId="4" fontId="8" fillId="0" borderId="0" xfId="0" applyNumberFormat="1" applyFont="1" applyAlignment="1" applyProtection="1">
      <alignment horizontal="center"/>
      <protection locked="0"/>
    </xf>
    <xf numFmtId="4" fontId="12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4" fontId="8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" fontId="8" fillId="0" borderId="3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4" fontId="8" fillId="0" borderId="4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4" fontId="8" fillId="0" borderId="7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164" fontId="15" fillId="0" borderId="8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left" vertical="center"/>
    </xf>
    <xf numFmtId="3" fontId="8" fillId="0" borderId="10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165" fontId="8" fillId="0" borderId="11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4" fontId="8" fillId="0" borderId="13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165" fontId="8" fillId="0" borderId="14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165" fontId="8" fillId="0" borderId="8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3" fontId="8" fillId="0" borderId="17" xfId="0" applyNumberFormat="1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 vertical="center"/>
    </xf>
    <xf numFmtId="1" fontId="14" fillId="0" borderId="17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left" vertical="center"/>
    </xf>
    <xf numFmtId="4" fontId="8" fillId="0" borderId="19" xfId="0" applyNumberFormat="1" applyFont="1" applyBorder="1" applyAlignment="1">
      <alignment horizontal="left"/>
    </xf>
    <xf numFmtId="1" fontId="8" fillId="0" borderId="20" xfId="0" applyNumberFormat="1" applyFont="1" applyBorder="1" applyAlignment="1">
      <alignment horizontal="left"/>
    </xf>
    <xf numFmtId="4" fontId="8" fillId="0" borderId="20" xfId="0" applyNumberFormat="1" applyFont="1" applyBorder="1" applyAlignment="1">
      <alignment horizontal="center"/>
    </xf>
    <xf numFmtId="4" fontId="8" fillId="0" borderId="20" xfId="0" applyNumberFormat="1" applyFont="1" applyBorder="1" applyAlignment="1">
      <alignment horizontal="left"/>
    </xf>
    <xf numFmtId="4" fontId="8" fillId="0" borderId="20" xfId="0" applyNumberFormat="1" applyFont="1" applyBorder="1" applyAlignment="1">
      <alignment horizontal="right"/>
    </xf>
    <xf numFmtId="4" fontId="8" fillId="0" borderId="21" xfId="0" applyNumberFormat="1" applyFont="1" applyBorder="1" applyAlignment="1">
      <alignment horizontal="right"/>
    </xf>
    <xf numFmtId="1" fontId="8" fillId="0" borderId="19" xfId="0" applyNumberFormat="1" applyFont="1" applyBorder="1" applyAlignment="1">
      <alignment horizontal="left"/>
    </xf>
    <xf numFmtId="166" fontId="8" fillId="0" borderId="20" xfId="0" applyNumberFormat="1" applyFont="1" applyBorder="1" applyAlignment="1">
      <alignment horizontal="left"/>
    </xf>
    <xf numFmtId="166" fontId="8" fillId="0" borderId="20" xfId="0" applyNumberFormat="1" applyFont="1" applyBorder="1" applyAlignment="1">
      <alignment horizontal="right"/>
    </xf>
    <xf numFmtId="166" fontId="8" fillId="0" borderId="21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left"/>
    </xf>
    <xf numFmtId="4" fontId="19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horizontal="left" vertical="center"/>
    </xf>
    <xf numFmtId="4" fontId="8" fillId="0" borderId="2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 vertical="center" wrapText="1"/>
    </xf>
    <xf numFmtId="1" fontId="8" fillId="0" borderId="23" xfId="0" applyNumberFormat="1" applyFont="1" applyBorder="1" applyAlignment="1">
      <alignment horizontal="center" vertical="center" wrapText="1"/>
    </xf>
    <xf numFmtId="4" fontId="8" fillId="0" borderId="23" xfId="0" applyNumberFormat="1" applyFont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/>
    </xf>
    <xf numFmtId="1" fontId="8" fillId="0" borderId="26" xfId="0" applyNumberFormat="1" applyFont="1" applyBorder="1" applyAlignment="1">
      <alignment horizontal="center"/>
    </xf>
    <xf numFmtId="4" fontId="8" fillId="0" borderId="26" xfId="0" applyNumberFormat="1" applyFont="1" applyBorder="1" applyAlignment="1">
      <alignment horizontal="center"/>
    </xf>
    <xf numFmtId="164" fontId="15" fillId="0" borderId="18" xfId="0" applyNumberFormat="1" applyFont="1" applyBorder="1" applyAlignment="1">
      <alignment horizontal="center"/>
    </xf>
    <xf numFmtId="167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/>
    </xf>
    <xf numFmtId="4" fontId="22" fillId="0" borderId="0" xfId="0" applyNumberFormat="1" applyFont="1" applyAlignment="1">
      <alignment horizontal="center"/>
    </xf>
    <xf numFmtId="3" fontId="20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10" fillId="0" borderId="0" xfId="0" applyNumberFormat="1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4" fontId="8" fillId="0" borderId="27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right" vertical="center"/>
    </xf>
    <xf numFmtId="3" fontId="9" fillId="0" borderId="29" xfId="0" applyNumberFormat="1" applyFont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/>
    </xf>
    <xf numFmtId="1" fontId="22" fillId="3" borderId="30" xfId="0" applyNumberFormat="1" applyFont="1" applyFill="1" applyBorder="1" applyAlignment="1">
      <alignment horizontal="center" vertical="center"/>
    </xf>
    <xf numFmtId="3" fontId="8" fillId="0" borderId="31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left" vertical="center"/>
    </xf>
    <xf numFmtId="3" fontId="9" fillId="0" borderId="32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22" fillId="3" borderId="33" xfId="0" applyNumberFormat="1" applyFont="1" applyFill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1" fontId="22" fillId="3" borderId="33" xfId="0" applyNumberFormat="1" applyFont="1" applyFill="1" applyBorder="1" applyAlignment="1">
      <alignment horizontal="center" vertical="center"/>
    </xf>
    <xf numFmtId="3" fontId="8" fillId="0" borderId="34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3" fontId="16" fillId="0" borderId="35" xfId="0" applyNumberFormat="1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center" vertical="center"/>
    </xf>
    <xf numFmtId="3" fontId="10" fillId="0" borderId="17" xfId="0" applyNumberFormat="1" applyFont="1" applyBorder="1" applyAlignment="1">
      <alignment horizontal="center" vertical="center"/>
    </xf>
    <xf numFmtId="3" fontId="19" fillId="0" borderId="36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3" fontId="19" fillId="0" borderId="38" xfId="0" applyNumberFormat="1" applyFont="1" applyBorder="1" applyAlignment="1">
      <alignment horizontal="center" vertical="center"/>
    </xf>
    <xf numFmtId="3" fontId="8" fillId="0" borderId="39" xfId="0" applyNumberFormat="1" applyFont="1" applyBorder="1" applyAlignment="1">
      <alignment horizontal="center" vertical="center" wrapText="1"/>
    </xf>
    <xf numFmtId="1" fontId="8" fillId="0" borderId="40" xfId="0" applyNumberFormat="1" applyFont="1" applyBorder="1" applyAlignment="1">
      <alignment horizontal="center" vertical="center" wrapText="1"/>
    </xf>
    <xf numFmtId="4" fontId="8" fillId="0" borderId="40" xfId="0" applyNumberFormat="1" applyFont="1" applyBorder="1" applyAlignment="1">
      <alignment horizontal="center" vertical="center" wrapText="1"/>
    </xf>
    <xf numFmtId="4" fontId="8" fillId="0" borderId="41" xfId="0" applyNumberFormat="1" applyFont="1" applyBorder="1" applyAlignment="1">
      <alignment horizontal="center"/>
    </xf>
    <xf numFmtId="1" fontId="20" fillId="0" borderId="40" xfId="0" applyNumberFormat="1" applyFont="1" applyBorder="1" applyAlignment="1">
      <alignment horizontal="center" vertical="center" wrapText="1"/>
    </xf>
    <xf numFmtId="1" fontId="19" fillId="0" borderId="42" xfId="0" applyNumberFormat="1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/>
    </xf>
    <xf numFmtId="4" fontId="8" fillId="0" borderId="32" xfId="0" applyNumberFormat="1" applyFont="1" applyBorder="1" applyAlignment="1">
      <alignment horizontal="center"/>
    </xf>
    <xf numFmtId="4" fontId="8" fillId="0" borderId="10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/>
    </xf>
    <xf numFmtId="3" fontId="19" fillId="0" borderId="44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center"/>
    </xf>
    <xf numFmtId="4" fontId="8" fillId="0" borderId="35" xfId="0" applyNumberFormat="1" applyFont="1" applyBorder="1" applyAlignment="1">
      <alignment horizontal="center"/>
    </xf>
    <xf numFmtId="4" fontId="8" fillId="0" borderId="17" xfId="0" applyNumberFormat="1" applyFont="1" applyBorder="1" applyAlignment="1">
      <alignment horizontal="center"/>
    </xf>
    <xf numFmtId="3" fontId="9" fillId="0" borderId="26" xfId="0" applyNumberFormat="1" applyFont="1" applyBorder="1" applyAlignment="1">
      <alignment horizontal="center"/>
    </xf>
    <xf numFmtId="3" fontId="10" fillId="0" borderId="17" xfId="0" applyNumberFormat="1" applyFont="1" applyBorder="1" applyAlignment="1">
      <alignment horizontal="center"/>
    </xf>
    <xf numFmtId="3" fontId="19" fillId="0" borderId="36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13" xfId="0" applyFont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4" fontId="8" fillId="0" borderId="18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left"/>
    </xf>
    <xf numFmtId="4" fontId="8" fillId="0" borderId="0" xfId="0" applyNumberFormat="1" applyFont="1" applyAlignment="1" applyProtection="1">
      <alignment horizontal="center" textRotation="90"/>
      <protection locked="0"/>
    </xf>
    <xf numFmtId="4" fontId="8" fillId="0" borderId="45" xfId="0" applyNumberFormat="1" applyFont="1" applyBorder="1" applyAlignment="1">
      <alignment horizontal="left"/>
    </xf>
    <xf numFmtId="1" fontId="8" fillId="0" borderId="46" xfId="0" applyNumberFormat="1" applyFont="1" applyBorder="1" applyAlignment="1">
      <alignment horizontal="left"/>
    </xf>
    <xf numFmtId="4" fontId="8" fillId="0" borderId="46" xfId="0" applyNumberFormat="1" applyFont="1" applyBorder="1" applyAlignment="1">
      <alignment horizontal="center"/>
    </xf>
    <xf numFmtId="4" fontId="8" fillId="0" borderId="47" xfId="0" applyNumberFormat="1" applyFont="1" applyBorder="1" applyAlignment="1">
      <alignment horizontal="right"/>
    </xf>
    <xf numFmtId="1" fontId="8" fillId="0" borderId="45" xfId="0" applyNumberFormat="1" applyFont="1" applyBorder="1" applyAlignment="1">
      <alignment horizontal="left"/>
    </xf>
    <xf numFmtId="4" fontId="8" fillId="0" borderId="46" xfId="0" applyNumberFormat="1" applyFont="1" applyBorder="1" applyAlignment="1">
      <alignment horizontal="left"/>
    </xf>
    <xf numFmtId="4" fontId="8" fillId="0" borderId="0" xfId="0" applyNumberFormat="1" applyFont="1" applyAlignment="1" applyProtection="1">
      <alignment horizontal="left" vertical="center" textRotation="90"/>
      <protection locked="0"/>
    </xf>
    <xf numFmtId="4" fontId="25" fillId="0" borderId="0" xfId="0" applyNumberFormat="1" applyFont="1" applyAlignment="1" applyProtection="1">
      <alignment horizontal="right" vertical="center" textRotation="90"/>
      <protection locked="0"/>
    </xf>
    <xf numFmtId="4" fontId="8" fillId="0" borderId="0" xfId="0" applyNumberFormat="1" applyFont="1" applyAlignment="1">
      <alignment horizontal="center" vertical="top"/>
    </xf>
    <xf numFmtId="4" fontId="8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4" fontId="25" fillId="0" borderId="0" xfId="0" applyNumberFormat="1" applyFont="1" applyAlignment="1">
      <alignment horizontal="left" textRotation="90"/>
    </xf>
    <xf numFmtId="3" fontId="12" fillId="0" borderId="0" xfId="0" applyNumberFormat="1" applyFont="1" applyAlignment="1">
      <alignment horizontal="center" vertical="center"/>
    </xf>
    <xf numFmtId="0" fontId="1" fillId="2" borderId="0" xfId="0" applyFont="1" applyFill="1"/>
    <xf numFmtId="0" fontId="5" fillId="3" borderId="0" xfId="0" applyFont="1" applyFill="1"/>
    <xf numFmtId="0" fontId="4" fillId="3" borderId="0" xfId="0" applyFont="1" applyFill="1"/>
    <xf numFmtId="0" fontId="4" fillId="0" borderId="0" xfId="0" applyFont="1"/>
    <xf numFmtId="0" fontId="7" fillId="0" borderId="0" xfId="0" applyFont="1"/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 vertical="center"/>
    </xf>
    <xf numFmtId="1" fontId="8" fillId="0" borderId="40" xfId="0" applyNumberFormat="1" applyFont="1" applyBorder="1" applyAlignment="1">
      <alignment horizontal="center" vertical="center" wrapText="1"/>
    </xf>
    <xf numFmtId="3" fontId="8" fillId="0" borderId="43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4" fontId="9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center"/>
    </xf>
    <xf numFmtId="3" fontId="8" fillId="0" borderId="17" xfId="0" applyNumberFormat="1" applyFont="1" applyBorder="1" applyAlignment="1">
      <alignment horizontal="center"/>
    </xf>
    <xf numFmtId="4" fontId="8" fillId="0" borderId="0" xfId="0" applyNumberFormat="1" applyFont="1" applyAlignment="1" applyProtection="1">
      <alignment horizontal="center" vertical="center"/>
      <protection locked="0"/>
    </xf>
    <xf numFmtId="4" fontId="8" fillId="0" borderId="0" xfId="0" applyNumberFormat="1" applyFont="1" applyAlignment="1" applyProtection="1">
      <alignment horizontal="left" vertical="center"/>
      <protection locked="0"/>
    </xf>
    <xf numFmtId="4" fontId="25" fillId="0" borderId="0" xfId="0" applyNumberFormat="1" applyFont="1" applyAlignment="1">
      <alignment horizontal="left" textRotation="9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501650</xdr:colOff>
      <xdr:row>0</xdr:row>
      <xdr:rowOff>0</xdr:rowOff>
    </xdr:from>
    <xdr:to>
      <xdr:col>10</xdr:col>
      <xdr:colOff>584200</xdr:colOff>
      <xdr:row>2</xdr:row>
      <xdr:rowOff>234950</xdr:rowOff>
    </xdr:to>
    <xdr:pic>
      <xdr:nvPicPr>
        <xdr:cNvPr id="2" name="logo s obrysem R výřez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0"/>
          <a:ext cx="2470150" cy="711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82550</xdr:colOff>
      <xdr:row>7</xdr:row>
      <xdr:rowOff>57150</xdr:rowOff>
    </xdr:from>
    <xdr:to>
      <xdr:col>6</xdr:col>
      <xdr:colOff>139700</xdr:colOff>
      <xdr:row>18</xdr:row>
      <xdr:rowOff>76200</xdr:rowOff>
    </xdr:to>
    <xdr:pic>
      <xdr:nvPicPr>
        <xdr:cNvPr id="3" name="solar řez rad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1543050"/>
          <a:ext cx="1473200" cy="1905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82550</xdr:colOff>
      <xdr:row>7</xdr:row>
      <xdr:rowOff>95250</xdr:rowOff>
    </xdr:from>
    <xdr:to>
      <xdr:col>2</xdr:col>
      <xdr:colOff>260350</xdr:colOff>
      <xdr:row>17</xdr:row>
      <xdr:rowOff>139700</xdr:rowOff>
    </xdr:to>
    <xdr:pic>
      <xdr:nvPicPr>
        <xdr:cNvPr id="4" name="O500 hlav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1581150"/>
          <a:ext cx="1555750" cy="1758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0</xdr:row>
      <xdr:rowOff>76200</xdr:rowOff>
    </xdr:from>
    <xdr:to>
      <xdr:col>10</xdr:col>
      <xdr:colOff>6350</xdr:colOff>
      <xdr:row>6</xdr:row>
      <xdr:rowOff>190500</xdr:rowOff>
    </xdr:to>
    <xdr:pic>
      <xdr:nvPicPr>
        <xdr:cNvPr id="2" name="logo s obrysem R výřez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76200"/>
          <a:ext cx="2387600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292100</xdr:colOff>
      <xdr:row>0</xdr:row>
      <xdr:rowOff>95250</xdr:rowOff>
    </xdr:from>
    <xdr:to>
      <xdr:col>9</xdr:col>
      <xdr:colOff>457200</xdr:colOff>
      <xdr:row>7</xdr:row>
      <xdr:rowOff>12700</xdr:rowOff>
    </xdr:to>
    <xdr:pic>
      <xdr:nvPicPr>
        <xdr:cNvPr id="2" name="logo s obrysem R výřez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7600" y="95250"/>
          <a:ext cx="2387600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387350</xdr:colOff>
      <xdr:row>0</xdr:row>
      <xdr:rowOff>101600</xdr:rowOff>
    </xdr:from>
    <xdr:to>
      <xdr:col>9</xdr:col>
      <xdr:colOff>527050</xdr:colOff>
      <xdr:row>7</xdr:row>
      <xdr:rowOff>19050</xdr:rowOff>
    </xdr:to>
    <xdr:pic>
      <xdr:nvPicPr>
        <xdr:cNvPr id="2" name="logo s obrysem R výřez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2850" y="101600"/>
          <a:ext cx="2387600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431800</xdr:colOff>
      <xdr:row>0</xdr:row>
      <xdr:rowOff>0</xdr:rowOff>
    </xdr:from>
    <xdr:to>
      <xdr:col>10</xdr:col>
      <xdr:colOff>0</xdr:colOff>
      <xdr:row>6</xdr:row>
      <xdr:rowOff>114300</xdr:rowOff>
    </xdr:to>
    <xdr:pic>
      <xdr:nvPicPr>
        <xdr:cNvPr id="2" name="logo s obrysem R výřez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7300" y="0"/>
          <a:ext cx="2387600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7"/>
  <sheetViews>
    <sheetView workbookViewId="0">
      <selection activeCell="D24" sqref="D24"/>
    </sheetView>
  </sheetViews>
  <sheetFormatPr defaultColWidth="9.5703125" defaultRowHeight="18" x14ac:dyDescent="0.25"/>
  <cols>
    <col min="1" max="4" width="9.5703125" style="2" customWidth="1"/>
    <col min="5" max="5" width="10.85546875" style="2" customWidth="1"/>
    <col min="6" max="8" width="9.5703125" style="2" customWidth="1"/>
    <col min="9" max="9" width="15.7109375" style="2" customWidth="1"/>
    <col min="10" max="10" width="8.42578125" style="2" customWidth="1"/>
    <col min="11" max="13" width="1.5703125" style="2" customWidth="1"/>
    <col min="14" max="16384" width="9.5703125" style="2"/>
  </cols>
  <sheetData>
    <row r="1" spans="1:10" s="1" customFormat="1" ht="19.5" x14ac:dyDescent="0.25">
      <c r="A1" s="192" t="s">
        <v>0</v>
      </c>
      <c r="B1" s="192"/>
      <c r="C1" s="192"/>
      <c r="D1" s="192"/>
      <c r="E1" s="192"/>
      <c r="F1" s="192"/>
      <c r="G1" s="192"/>
      <c r="H1" s="192"/>
    </row>
    <row r="2" spans="1:10" ht="36" customHeight="1" x14ac:dyDescent="0.25"/>
    <row r="3" spans="1:10" s="4" customFormat="1" ht="1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s="4" customFormat="1" ht="1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</row>
    <row r="5" spans="1:10" s="4" customFormat="1" ht="15" x14ac:dyDescent="0.2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s="4" customFormat="1" ht="15" x14ac:dyDescent="0.2">
      <c r="A6" s="5" t="s">
        <v>3</v>
      </c>
      <c r="B6" s="3"/>
      <c r="C6" s="3"/>
      <c r="D6" s="3"/>
      <c r="E6" s="3"/>
      <c r="F6" s="3"/>
      <c r="G6" s="3"/>
      <c r="H6" s="3"/>
      <c r="I6" s="3"/>
      <c r="J6" s="3"/>
    </row>
    <row r="7" spans="1:10" s="4" customFormat="1" ht="15" x14ac:dyDescent="0.2">
      <c r="A7" s="5" t="s">
        <v>4</v>
      </c>
      <c r="B7" s="3"/>
      <c r="C7" s="3"/>
      <c r="D7" s="3"/>
      <c r="E7" s="3"/>
      <c r="F7" s="3"/>
      <c r="G7" s="3"/>
      <c r="H7" s="3"/>
      <c r="I7" s="3"/>
      <c r="J7" s="3"/>
    </row>
    <row r="8" spans="1:10" s="4" customFormat="1" ht="15" x14ac:dyDescent="0.2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s="4" customFormat="1" ht="15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s="4" customFormat="1" ht="15" x14ac:dyDescent="0.2">
      <c r="A10" s="193" t="s">
        <v>5</v>
      </c>
      <c r="B10" s="193"/>
      <c r="C10" s="193"/>
      <c r="D10" s="193"/>
      <c r="E10" s="193"/>
      <c r="F10" s="193"/>
      <c r="G10" s="193"/>
      <c r="H10" s="193"/>
      <c r="I10" s="193"/>
      <c r="J10" s="3"/>
    </row>
    <row r="11" spans="1:10" s="4" customFormat="1" ht="15" x14ac:dyDescent="0.2">
      <c r="A11" s="194" t="s">
        <v>6</v>
      </c>
      <c r="B11" s="194"/>
      <c r="C11" s="194"/>
      <c r="D11" s="194"/>
      <c r="E11" s="194"/>
      <c r="F11" s="194"/>
      <c r="G11" s="194"/>
      <c r="H11" s="194"/>
      <c r="I11" s="194"/>
      <c r="J11" s="3"/>
    </row>
    <row r="12" spans="1:10" s="4" customFormat="1" ht="15" x14ac:dyDescent="0.2">
      <c r="A12" s="195" t="s">
        <v>7</v>
      </c>
      <c r="B12" s="195"/>
      <c r="C12" s="195"/>
      <c r="D12" s="195"/>
      <c r="E12" s="195"/>
      <c r="F12" s="195"/>
      <c r="G12" s="195"/>
      <c r="H12" s="195"/>
      <c r="I12" s="195"/>
      <c r="J12" s="3"/>
    </row>
    <row r="13" spans="1:10" s="4" customFormat="1" ht="15" x14ac:dyDescent="0.2">
      <c r="A13" s="3"/>
      <c r="B13"/>
      <c r="C13"/>
      <c r="D13"/>
      <c r="E13"/>
      <c r="F13"/>
      <c r="G13"/>
      <c r="H13"/>
      <c r="I13"/>
      <c r="J13" s="3"/>
    </row>
    <row r="14" spans="1:10" s="4" customFormat="1" ht="15" x14ac:dyDescent="0.2">
      <c r="A14" s="5" t="s">
        <v>8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 s="4" customFormat="1" ht="15" x14ac:dyDescent="0.2">
      <c r="A15" s="3" t="s">
        <v>9</v>
      </c>
      <c r="B15" s="3"/>
      <c r="C15" s="3"/>
      <c r="D15" s="3"/>
      <c r="E15" s="3"/>
      <c r="F15" s="3"/>
      <c r="G15" s="3"/>
      <c r="H15" s="3"/>
      <c r="I15" s="3"/>
      <c r="J15" s="3"/>
    </row>
    <row r="16" spans="1:10" s="4" customFormat="1" ht="15" x14ac:dyDescent="0.2">
      <c r="A16" s="3" t="s">
        <v>10</v>
      </c>
      <c r="B16" s="3"/>
      <c r="C16" s="3"/>
      <c r="D16" s="3"/>
      <c r="E16" s="3"/>
      <c r="F16" s="3"/>
      <c r="G16" s="3"/>
      <c r="H16" s="6">
        <v>-0.04</v>
      </c>
      <c r="I16" s="3"/>
      <c r="J16" s="3"/>
    </row>
    <row r="17" spans="1:10" s="4" customFormat="1" ht="15" x14ac:dyDescent="0.2">
      <c r="A17" s="3"/>
      <c r="B17" s="3" t="s">
        <v>11</v>
      </c>
      <c r="C17" s="3"/>
      <c r="D17" s="3"/>
      <c r="E17" s="3"/>
      <c r="F17" s="3"/>
      <c r="G17" s="3"/>
      <c r="H17" s="6">
        <v>-0.1</v>
      </c>
      <c r="I17" s="3"/>
      <c r="J17" s="3"/>
    </row>
    <row r="18" spans="1:10" s="4" customFormat="1" ht="1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s="4" customFormat="1" ht="1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s="4" customFormat="1" ht="15" x14ac:dyDescent="0.2">
      <c r="A20" s="5" t="s">
        <v>12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 s="4" customFormat="1" ht="1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s="4" customFormat="1" ht="15" x14ac:dyDescent="0.2">
      <c r="A22" s="5" t="s">
        <v>13</v>
      </c>
      <c r="B22" s="5"/>
      <c r="C22" s="5"/>
      <c r="D22" s="5"/>
      <c r="E22" s="3"/>
      <c r="F22" s="3"/>
      <c r="G22" s="3"/>
      <c r="H22" s="3"/>
      <c r="I22" s="3"/>
      <c r="J22" s="3"/>
    </row>
    <row r="23" spans="1:10" s="4" customFormat="1" ht="15" x14ac:dyDescent="0.2">
      <c r="A23" s="3" t="s">
        <v>14</v>
      </c>
      <c r="B23" s="5"/>
      <c r="C23" s="5"/>
      <c r="D23" s="5"/>
      <c r="E23" s="3"/>
      <c r="F23" s="3"/>
      <c r="G23" s="3"/>
      <c r="H23" s="3"/>
      <c r="I23" s="3"/>
      <c r="J23" s="3"/>
    </row>
    <row r="24" spans="1:10" s="4" customFormat="1" ht="15" x14ac:dyDescent="0.2">
      <c r="A24" s="3" t="s">
        <v>15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s="4" customFormat="1" ht="15" x14ac:dyDescent="0.2">
      <c r="A25" s="3" t="s">
        <v>16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 s="4" customFormat="1" ht="15" x14ac:dyDescent="0.2">
      <c r="A26" s="3" t="s">
        <v>17</v>
      </c>
      <c r="B26" s="3"/>
      <c r="C26" s="3"/>
      <c r="D26" s="3"/>
      <c r="E26" s="3"/>
      <c r="F26" s="3"/>
      <c r="G26" s="3"/>
      <c r="H26" s="3"/>
      <c r="I26" s="3"/>
      <c r="J26" s="3"/>
    </row>
    <row r="27" spans="1:10" s="4" customFormat="1" ht="1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s="4" customFormat="1" ht="1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s="4" customFormat="1" ht="1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s="4" customFormat="1" ht="1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s="4" customFormat="1" ht="1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s="4" customFormat="1" ht="1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s="4" customFormat="1" ht="1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s="4" customFormat="1" ht="1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s="4" customFormat="1" ht="1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s="4" customFormat="1" ht="1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s="4" customFormat="1" ht="1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s="4" customFormat="1" ht="1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s="4" customFormat="1" ht="1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s="4" customFormat="1" ht="1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s="4" customFormat="1" ht="1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s="4" customFormat="1" ht="1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s="4" customFormat="1" ht="1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s="4" customFormat="1" ht="1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s="4" customFormat="1" ht="1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s="4" customFormat="1" ht="1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s="4" customFormat="1" ht="1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s="4" customFormat="1" ht="1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s="4" customFormat="1" ht="1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s="4" customFormat="1" ht="1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s="4" customFormat="1" ht="1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s="4" customFormat="1" ht="1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s="4" customFormat="1" ht="1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s="4" customFormat="1" ht="1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s="4" customFormat="1" ht="1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s="4" customFormat="1" ht="1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s="4" customFormat="1" ht="1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s="4" customFormat="1" ht="1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s="4" customFormat="1" ht="1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s="4" customFormat="1" ht="1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3"/>
      <c r="B107" s="3"/>
      <c r="C107" s="3"/>
      <c r="D107" s="3"/>
      <c r="E107" s="3"/>
      <c r="F107" s="3"/>
      <c r="G107" s="3"/>
      <c r="H107" s="3"/>
      <c r="I107" s="3"/>
    </row>
  </sheetData>
  <mergeCells count="4">
    <mergeCell ref="A1:H1"/>
    <mergeCell ref="A10:I10"/>
    <mergeCell ref="A11:I11"/>
    <mergeCell ref="A12:I12"/>
  </mergeCells>
  <pageMargins left="0.19652777777777777" right="0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D50"/>
  <sheetViews>
    <sheetView showGridLines="0" zoomScaleNormal="100" workbookViewId="0">
      <selection activeCell="O32" sqref="O32"/>
    </sheetView>
  </sheetViews>
  <sheetFormatPr defaultColWidth="9.140625" defaultRowHeight="10.5" x14ac:dyDescent="0.15"/>
  <cols>
    <col min="1" max="1" width="14.28515625" style="8" customWidth="1"/>
    <col min="2" max="2" width="5.42578125" style="7" customWidth="1"/>
    <col min="3" max="3" width="5.5703125" style="7" customWidth="1"/>
    <col min="4" max="4" width="5.85546875" style="7" customWidth="1"/>
    <col min="5" max="5" width="6.42578125" style="7" customWidth="1"/>
    <col min="6" max="6" width="8" style="7" customWidth="1"/>
    <col min="7" max="7" width="6.140625" style="7" customWidth="1"/>
    <col min="8" max="8" width="8" style="7" customWidth="1"/>
    <col min="9" max="10" width="6" style="7" customWidth="1"/>
    <col min="11" max="11" width="8.5703125" style="7" customWidth="1"/>
    <col min="12" max="40" width="5.140625" style="7" customWidth="1"/>
    <col min="41" max="16384" width="9.140625" style="7"/>
  </cols>
  <sheetData>
    <row r="2" spans="1:6" ht="27.75" customHeight="1" x14ac:dyDescent="0.25">
      <c r="A2" s="196" t="s">
        <v>18</v>
      </c>
      <c r="B2" s="196"/>
      <c r="C2" s="196"/>
      <c r="D2" s="196"/>
    </row>
    <row r="3" spans="1:6" ht="19.5" customHeight="1" x14ac:dyDescent="0.15"/>
    <row r="4" spans="1:6" ht="19.5" customHeight="1" x14ac:dyDescent="0.15">
      <c r="A4" s="9" t="s">
        <v>19</v>
      </c>
    </row>
    <row r="5" spans="1:6" ht="13.5" customHeight="1" x14ac:dyDescent="0.15">
      <c r="A5" s="10" t="s">
        <v>20</v>
      </c>
    </row>
    <row r="6" spans="1:6" ht="13.5" customHeight="1" x14ac:dyDescent="0.15">
      <c r="A6" s="10" t="s">
        <v>21</v>
      </c>
      <c r="B6" s="11" t="s">
        <v>22</v>
      </c>
    </row>
    <row r="7" spans="1:6" ht="13.5" customHeight="1" x14ac:dyDescent="0.15">
      <c r="A7" s="7"/>
      <c r="B7" s="11" t="s">
        <v>23</v>
      </c>
    </row>
    <row r="8" spans="1:6" ht="13.5" customHeight="1" x14ac:dyDescent="0.15">
      <c r="A8" s="10"/>
    </row>
    <row r="9" spans="1:6" ht="13.5" customHeight="1" x14ac:dyDescent="0.15">
      <c r="A9" s="10"/>
      <c r="F9" s="12"/>
    </row>
    <row r="10" spans="1:6" ht="13.5" customHeight="1" x14ac:dyDescent="0.15">
      <c r="A10" s="10"/>
      <c r="F10" s="13"/>
    </row>
    <row r="11" spans="1:6" ht="13.5" customHeight="1" x14ac:dyDescent="0.15">
      <c r="A11" s="10"/>
      <c r="F11" s="13"/>
    </row>
    <row r="12" spans="1:6" ht="13.5" customHeight="1" x14ac:dyDescent="0.15">
      <c r="A12" s="10"/>
      <c r="F12" s="13"/>
    </row>
    <row r="13" spans="1:6" ht="13.5" customHeight="1" x14ac:dyDescent="0.15">
      <c r="A13" s="10"/>
      <c r="F13" s="14"/>
    </row>
    <row r="14" spans="1:6" ht="13.5" customHeight="1" x14ac:dyDescent="0.15">
      <c r="A14" s="10"/>
      <c r="F14" s="13"/>
    </row>
    <row r="15" spans="1:6" ht="13.5" customHeight="1" x14ac:dyDescent="0.15">
      <c r="A15" s="10"/>
      <c r="F15" s="15"/>
    </row>
    <row r="16" spans="1:6" ht="13.5" customHeight="1" x14ac:dyDescent="0.15">
      <c r="A16" s="10"/>
      <c r="F16" s="13"/>
    </row>
    <row r="17" spans="1:30" ht="13.5" customHeight="1" x14ac:dyDescent="0.15">
      <c r="A17" s="10"/>
    </row>
    <row r="18" spans="1:30" ht="13.5" customHeight="1" x14ac:dyDescent="0.15">
      <c r="A18" s="10"/>
      <c r="F18" s="13"/>
    </row>
    <row r="19" spans="1:30" ht="23.25" customHeight="1" x14ac:dyDescent="0.15">
      <c r="A19" s="7"/>
      <c r="I19" s="8"/>
      <c r="K19" s="16"/>
      <c r="L19" s="17"/>
      <c r="M19" s="17"/>
      <c r="N19" s="17"/>
      <c r="O19" s="17"/>
      <c r="P19" s="17"/>
      <c r="Q19" s="17"/>
      <c r="R19" s="17"/>
      <c r="S19" s="18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spans="1:30" s="22" customFormat="1" ht="15" customHeight="1" x14ac:dyDescent="0.2">
      <c r="A20" s="197" t="s">
        <v>24</v>
      </c>
      <c r="B20" s="198"/>
      <c r="C20" s="198"/>
      <c r="D20" s="198"/>
      <c r="E20" s="198"/>
      <c r="F20" s="19"/>
      <c r="G20" s="19"/>
      <c r="H20" s="19"/>
      <c r="I20" s="20" t="s">
        <v>25</v>
      </c>
      <c r="J20" s="20" t="s">
        <v>26</v>
      </c>
      <c r="K20" s="19"/>
      <c r="L20" s="16"/>
      <c r="M20" s="21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</row>
    <row r="21" spans="1:30" s="22" customFormat="1" ht="4.5" customHeight="1" x14ac:dyDescent="0.2">
      <c r="A21" s="23"/>
      <c r="B21" s="24"/>
      <c r="C21" s="24"/>
      <c r="D21" s="24"/>
      <c r="E21" s="24"/>
      <c r="F21" s="19"/>
      <c r="G21" s="19"/>
      <c r="H21" s="19"/>
      <c r="I21" s="20"/>
      <c r="J21" s="20"/>
      <c r="K21" s="19"/>
      <c r="L21" s="16"/>
      <c r="M21" s="21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</row>
    <row r="22" spans="1:30" ht="14.25" customHeight="1" x14ac:dyDescent="0.15">
      <c r="A22" s="199" t="s">
        <v>27</v>
      </c>
      <c r="B22" s="25" t="s">
        <v>28</v>
      </c>
      <c r="C22" s="26" t="s">
        <v>29</v>
      </c>
      <c r="D22" s="25" t="s">
        <v>30</v>
      </c>
      <c r="E22" s="27" t="s">
        <v>31</v>
      </c>
      <c r="F22" s="25" t="s">
        <v>32</v>
      </c>
      <c r="G22" s="25" t="s">
        <v>33</v>
      </c>
      <c r="H22" s="25" t="s">
        <v>34</v>
      </c>
      <c r="I22" s="28" t="s">
        <v>35</v>
      </c>
      <c r="J22" s="28" t="s">
        <v>35</v>
      </c>
      <c r="K22" s="29"/>
    </row>
    <row r="23" spans="1:30" ht="14.25" customHeight="1" x14ac:dyDescent="0.15">
      <c r="A23" s="199"/>
      <c r="B23" s="30" t="s">
        <v>36</v>
      </c>
      <c r="C23" s="31" t="s">
        <v>37</v>
      </c>
      <c r="D23" s="32" t="s">
        <v>38</v>
      </c>
      <c r="E23" s="32" t="s">
        <v>39</v>
      </c>
      <c r="F23" s="32" t="s">
        <v>40</v>
      </c>
      <c r="G23" s="32" t="s">
        <v>41</v>
      </c>
      <c r="H23" s="32" t="s">
        <v>42</v>
      </c>
      <c r="I23" s="33" t="s">
        <v>43</v>
      </c>
      <c r="J23" s="33" t="s">
        <v>43</v>
      </c>
      <c r="K23" s="34" t="s">
        <v>44</v>
      </c>
    </row>
    <row r="24" spans="1:30" ht="14.25" customHeight="1" x14ac:dyDescent="0.2">
      <c r="A24" s="199"/>
      <c r="B24" s="35" t="s">
        <v>45</v>
      </c>
      <c r="C24" s="36" t="s">
        <v>45</v>
      </c>
      <c r="D24" s="37" t="s">
        <v>45</v>
      </c>
      <c r="E24" s="37" t="s">
        <v>45</v>
      </c>
      <c r="F24" s="37" t="s">
        <v>46</v>
      </c>
      <c r="G24" s="37" t="s">
        <v>47</v>
      </c>
      <c r="H24" s="37" t="s">
        <v>48</v>
      </c>
      <c r="I24" s="38" t="s">
        <v>49</v>
      </c>
      <c r="J24" s="38" t="s">
        <v>49</v>
      </c>
      <c r="K24" s="39" t="s">
        <v>36</v>
      </c>
    </row>
    <row r="25" spans="1:30" ht="14.25" customHeight="1" x14ac:dyDescent="0.15">
      <c r="A25" s="40" t="s">
        <v>50</v>
      </c>
      <c r="B25" s="41" t="s">
        <v>51</v>
      </c>
      <c r="C25" s="42"/>
      <c r="D25" s="42"/>
      <c r="E25" s="42"/>
      <c r="F25" s="43"/>
      <c r="G25" s="43"/>
      <c r="H25" s="43"/>
      <c r="I25" s="44"/>
      <c r="J25" s="44"/>
      <c r="K25" s="45"/>
    </row>
    <row r="26" spans="1:30" ht="15.75" customHeight="1" x14ac:dyDescent="0.15">
      <c r="A26" s="46" t="s">
        <v>52</v>
      </c>
      <c r="B26" s="47">
        <v>600</v>
      </c>
      <c r="C26" s="48">
        <v>680</v>
      </c>
      <c r="D26" s="47">
        <v>80</v>
      </c>
      <c r="E26" s="47">
        <v>95</v>
      </c>
      <c r="F26" s="49">
        <v>1.9</v>
      </c>
      <c r="G26" s="49">
        <v>0.4</v>
      </c>
      <c r="H26" s="49">
        <v>0.61</v>
      </c>
      <c r="I26" s="50">
        <v>185</v>
      </c>
      <c r="J26" s="50">
        <v>145</v>
      </c>
      <c r="K26" s="51">
        <v>1.3315999999999999</v>
      </c>
    </row>
    <row r="27" spans="1:30" ht="15.75" customHeight="1" x14ac:dyDescent="0.15">
      <c r="A27" s="40" t="s">
        <v>53</v>
      </c>
      <c r="B27" s="42">
        <v>500</v>
      </c>
      <c r="C27" s="52">
        <v>578</v>
      </c>
      <c r="D27" s="42">
        <v>80</v>
      </c>
      <c r="E27" s="42">
        <v>95</v>
      </c>
      <c r="F27" s="53">
        <v>1.69</v>
      </c>
      <c r="G27" s="53">
        <v>0.35</v>
      </c>
      <c r="H27" s="53">
        <v>0.51</v>
      </c>
      <c r="I27" s="54">
        <v>163</v>
      </c>
      <c r="J27" s="54">
        <v>128</v>
      </c>
      <c r="K27" s="45">
        <v>1.3193999999999999</v>
      </c>
    </row>
    <row r="28" spans="1:30" ht="15.75" customHeight="1" x14ac:dyDescent="0.15">
      <c r="A28" s="55" t="s">
        <v>54</v>
      </c>
      <c r="B28" s="56">
        <v>350</v>
      </c>
      <c r="C28" s="57">
        <v>430</v>
      </c>
      <c r="D28" s="56">
        <v>80</v>
      </c>
      <c r="E28" s="56">
        <v>95</v>
      </c>
      <c r="F28" s="58">
        <v>1.2</v>
      </c>
      <c r="G28" s="58">
        <v>0.3</v>
      </c>
      <c r="H28" s="58">
        <v>0.4</v>
      </c>
      <c r="I28" s="59">
        <v>114</v>
      </c>
      <c r="J28" s="59">
        <v>90</v>
      </c>
      <c r="K28" s="60">
        <v>1.3083</v>
      </c>
    </row>
    <row r="29" spans="1:30" ht="15.75" customHeight="1" x14ac:dyDescent="0.15">
      <c r="A29" s="46" t="s">
        <v>55</v>
      </c>
      <c r="B29" s="47">
        <v>700</v>
      </c>
      <c r="C29" s="47">
        <v>779</v>
      </c>
      <c r="D29" s="47">
        <v>80</v>
      </c>
      <c r="E29" s="47">
        <v>80</v>
      </c>
      <c r="F29" s="61">
        <v>1.8</v>
      </c>
      <c r="G29" s="61">
        <v>0.45</v>
      </c>
      <c r="H29" s="61">
        <v>0.57999999999999996</v>
      </c>
      <c r="I29" s="62">
        <v>190</v>
      </c>
      <c r="J29" s="62">
        <v>147</v>
      </c>
      <c r="K29" s="51">
        <v>1.3212999999999999</v>
      </c>
    </row>
    <row r="30" spans="1:30" ht="15.75" customHeight="1" x14ac:dyDescent="0.15">
      <c r="A30" s="40" t="s">
        <v>56</v>
      </c>
      <c r="B30" s="42">
        <v>600</v>
      </c>
      <c r="C30" s="42">
        <v>679</v>
      </c>
      <c r="D30" s="42">
        <v>80</v>
      </c>
      <c r="E30" s="42">
        <v>80</v>
      </c>
      <c r="F30" s="43">
        <v>1.55</v>
      </c>
      <c r="G30" s="43">
        <v>0.38</v>
      </c>
      <c r="H30" s="43">
        <v>0.48</v>
      </c>
      <c r="I30" s="44">
        <v>168</v>
      </c>
      <c r="J30" s="44">
        <v>125</v>
      </c>
      <c r="K30" s="45">
        <v>1.3085</v>
      </c>
    </row>
    <row r="31" spans="1:30" ht="15.75" customHeight="1" x14ac:dyDescent="0.15">
      <c r="A31" s="40" t="s">
        <v>57</v>
      </c>
      <c r="B31" s="42">
        <v>500</v>
      </c>
      <c r="C31" s="42">
        <v>579</v>
      </c>
      <c r="D31" s="42">
        <v>80</v>
      </c>
      <c r="E31" s="42">
        <v>80</v>
      </c>
      <c r="F31" s="43">
        <v>1.25</v>
      </c>
      <c r="G31" s="43">
        <v>0.4</v>
      </c>
      <c r="H31" s="43">
        <v>0.44</v>
      </c>
      <c r="I31" s="44">
        <v>147</v>
      </c>
      <c r="J31" s="44">
        <v>113</v>
      </c>
      <c r="K31" s="45">
        <v>1.2994000000000001</v>
      </c>
    </row>
    <row r="32" spans="1:30" ht="15.75" customHeight="1" x14ac:dyDescent="0.15">
      <c r="A32" s="40" t="s">
        <v>58</v>
      </c>
      <c r="B32" s="42">
        <v>350</v>
      </c>
      <c r="C32" s="42">
        <v>429</v>
      </c>
      <c r="D32" s="42">
        <v>80</v>
      </c>
      <c r="E32" s="42">
        <v>80</v>
      </c>
      <c r="F32" s="43">
        <v>1.02</v>
      </c>
      <c r="G32" s="43">
        <v>0.28000000000000003</v>
      </c>
      <c r="H32" s="43">
        <v>0.35</v>
      </c>
      <c r="I32" s="44">
        <v>111</v>
      </c>
      <c r="J32" s="44">
        <v>86</v>
      </c>
      <c r="K32" s="45">
        <v>1.2903</v>
      </c>
    </row>
    <row r="33" spans="1:11" ht="15.75" customHeight="1" x14ac:dyDescent="0.15">
      <c r="A33" s="63" t="s">
        <v>59</v>
      </c>
      <c r="B33" s="64">
        <v>200</v>
      </c>
      <c r="C33" s="64">
        <v>297</v>
      </c>
      <c r="D33" s="64">
        <v>60</v>
      </c>
      <c r="E33" s="64">
        <v>160</v>
      </c>
      <c r="F33" s="65">
        <v>1.2</v>
      </c>
      <c r="G33" s="65">
        <v>0.48</v>
      </c>
      <c r="H33" s="65">
        <v>0.25</v>
      </c>
      <c r="I33" s="66">
        <v>90</v>
      </c>
      <c r="J33" s="66">
        <v>70</v>
      </c>
      <c r="K33" s="67">
        <v>1.2201</v>
      </c>
    </row>
    <row r="34" spans="1:11" ht="15.75" customHeight="1" x14ac:dyDescent="0.15">
      <c r="A34" s="40" t="s">
        <v>60</v>
      </c>
      <c r="B34" s="52">
        <v>2000</v>
      </c>
      <c r="C34" s="52">
        <v>2066</v>
      </c>
      <c r="D34" s="42">
        <v>80</v>
      </c>
      <c r="E34" s="42">
        <v>90</v>
      </c>
      <c r="F34" s="43">
        <v>3.8</v>
      </c>
      <c r="G34" s="43">
        <v>0.86</v>
      </c>
      <c r="H34" s="43"/>
      <c r="I34" s="44">
        <v>417</v>
      </c>
      <c r="J34" s="44">
        <v>324</v>
      </c>
      <c r="K34" s="45">
        <v>1.3905000000000001</v>
      </c>
    </row>
    <row r="35" spans="1:11" ht="15.75" customHeight="1" x14ac:dyDescent="0.15">
      <c r="A35" s="40" t="s">
        <v>61</v>
      </c>
      <c r="B35" s="52">
        <v>1800</v>
      </c>
      <c r="C35" s="52">
        <v>1866</v>
      </c>
      <c r="D35" s="42">
        <v>80</v>
      </c>
      <c r="E35" s="42">
        <v>90</v>
      </c>
      <c r="F35" s="43">
        <v>3.4</v>
      </c>
      <c r="G35" s="43">
        <v>0.78</v>
      </c>
      <c r="H35" s="43"/>
      <c r="I35" s="44">
        <v>384</v>
      </c>
      <c r="J35" s="44">
        <v>300</v>
      </c>
      <c r="K35" s="45">
        <v>1.357</v>
      </c>
    </row>
    <row r="36" spans="1:11" ht="15.75" customHeight="1" x14ac:dyDescent="0.15">
      <c r="A36" s="40" t="s">
        <v>62</v>
      </c>
      <c r="B36" s="52">
        <v>1600</v>
      </c>
      <c r="C36" s="52">
        <v>1666</v>
      </c>
      <c r="D36" s="42">
        <v>80</v>
      </c>
      <c r="E36" s="42">
        <v>90</v>
      </c>
      <c r="F36" s="43">
        <v>3</v>
      </c>
      <c r="G36" s="43">
        <v>0.7</v>
      </c>
      <c r="H36" s="43"/>
      <c r="I36" s="44">
        <v>354</v>
      </c>
      <c r="J36" s="44">
        <v>275</v>
      </c>
      <c r="K36" s="45">
        <v>1.3843000000000001</v>
      </c>
    </row>
    <row r="37" spans="1:11" ht="15.75" customHeight="1" x14ac:dyDescent="0.15">
      <c r="A37" s="40" t="s">
        <v>63</v>
      </c>
      <c r="B37" s="52">
        <v>1400</v>
      </c>
      <c r="C37" s="52">
        <v>1466</v>
      </c>
      <c r="D37" s="42">
        <v>80</v>
      </c>
      <c r="E37" s="42">
        <v>90</v>
      </c>
      <c r="F37" s="43">
        <v>2.8</v>
      </c>
      <c r="G37" s="43">
        <v>0.62</v>
      </c>
      <c r="H37" s="43"/>
      <c r="I37" s="44">
        <v>320</v>
      </c>
      <c r="J37" s="44">
        <v>250</v>
      </c>
      <c r="K37" s="45">
        <v>1.36</v>
      </c>
    </row>
    <row r="38" spans="1:11" ht="15.75" customHeight="1" x14ac:dyDescent="0.15">
      <c r="A38" s="40" t="s">
        <v>64</v>
      </c>
      <c r="B38" s="52">
        <v>1200</v>
      </c>
      <c r="C38" s="52">
        <v>1266</v>
      </c>
      <c r="D38" s="42">
        <v>80</v>
      </c>
      <c r="E38" s="42">
        <v>90</v>
      </c>
      <c r="F38" s="43">
        <v>2.6</v>
      </c>
      <c r="G38" s="43">
        <v>0.55000000000000004</v>
      </c>
      <c r="H38" s="43"/>
      <c r="I38" s="44">
        <v>286</v>
      </c>
      <c r="J38" s="44">
        <v>223</v>
      </c>
      <c r="K38" s="45">
        <v>1.361</v>
      </c>
    </row>
    <row r="39" spans="1:11" ht="15.75" customHeight="1" x14ac:dyDescent="0.15">
      <c r="A39" s="40" t="s">
        <v>65</v>
      </c>
      <c r="B39" s="52">
        <v>1000</v>
      </c>
      <c r="C39" s="52">
        <v>1066</v>
      </c>
      <c r="D39" s="42">
        <v>80</v>
      </c>
      <c r="E39" s="42">
        <v>90</v>
      </c>
      <c r="F39" s="43">
        <v>2.2000000000000002</v>
      </c>
      <c r="G39" s="43">
        <v>0.47</v>
      </c>
      <c r="H39" s="43"/>
      <c r="I39" s="44">
        <v>250</v>
      </c>
      <c r="J39" s="44">
        <v>195</v>
      </c>
      <c r="K39" s="45">
        <v>1.363</v>
      </c>
    </row>
    <row r="40" spans="1:11" ht="15.75" customHeight="1" x14ac:dyDescent="0.15">
      <c r="A40" s="40" t="s">
        <v>66</v>
      </c>
      <c r="B40" s="52">
        <v>900</v>
      </c>
      <c r="C40" s="52">
        <v>966</v>
      </c>
      <c r="D40" s="42">
        <v>80</v>
      </c>
      <c r="E40" s="42">
        <v>90</v>
      </c>
      <c r="F40" s="43">
        <v>1.96</v>
      </c>
      <c r="G40" s="43">
        <v>0.43</v>
      </c>
      <c r="H40" s="43"/>
      <c r="I40" s="44">
        <v>233</v>
      </c>
      <c r="J40" s="44">
        <v>182</v>
      </c>
      <c r="K40" s="45">
        <v>1.3605</v>
      </c>
    </row>
    <row r="41" spans="1:11" x14ac:dyDescent="0.15">
      <c r="A41" s="68"/>
      <c r="B41" s="69"/>
      <c r="C41" s="69"/>
      <c r="D41" s="69"/>
      <c r="E41" s="69"/>
      <c r="F41" s="70"/>
      <c r="G41" s="70"/>
      <c r="H41" s="70"/>
      <c r="I41" s="71"/>
      <c r="J41" s="72"/>
    </row>
    <row r="42" spans="1:11" ht="14.25" customHeight="1" x14ac:dyDescent="0.15">
      <c r="A42" s="73" t="s">
        <v>67</v>
      </c>
      <c r="B42" s="74" t="s">
        <v>68</v>
      </c>
      <c r="C42" s="69"/>
      <c r="E42" s="69"/>
      <c r="F42" s="70"/>
      <c r="G42" s="70"/>
      <c r="H42" s="70"/>
      <c r="I42" s="71"/>
      <c r="J42" s="72"/>
    </row>
    <row r="43" spans="1:11" ht="14.25" customHeight="1" x14ac:dyDescent="0.15">
      <c r="A43" s="73" t="s">
        <v>69</v>
      </c>
      <c r="B43" s="74" t="s">
        <v>70</v>
      </c>
      <c r="C43" s="69"/>
      <c r="E43" s="69"/>
      <c r="F43" s="70"/>
      <c r="G43" s="70"/>
      <c r="H43" s="70"/>
      <c r="I43" s="71"/>
      <c r="J43" s="72"/>
    </row>
    <row r="44" spans="1:11" ht="6.75" customHeight="1" x14ac:dyDescent="0.15">
      <c r="A44" s="68"/>
      <c r="B44" s="69"/>
      <c r="C44" s="69"/>
      <c r="D44" s="69"/>
      <c r="E44" s="69"/>
      <c r="F44" s="70"/>
      <c r="G44" s="70"/>
      <c r="H44" s="70"/>
      <c r="I44" s="71"/>
      <c r="J44" s="72"/>
    </row>
    <row r="45" spans="1:11" ht="13.5" customHeight="1" x14ac:dyDescent="0.15">
      <c r="A45" s="75" t="s">
        <v>71</v>
      </c>
      <c r="B45" s="76"/>
      <c r="C45" s="77"/>
      <c r="D45" s="77"/>
      <c r="E45" s="77"/>
      <c r="F45" s="78" t="s">
        <v>72</v>
      </c>
      <c r="G45" s="77"/>
      <c r="H45" s="77"/>
      <c r="I45" s="77"/>
      <c r="J45" s="79"/>
      <c r="K45" s="80"/>
    </row>
    <row r="46" spans="1:11" ht="13.5" customHeight="1" x14ac:dyDescent="0.15">
      <c r="A46" s="75" t="s">
        <v>73</v>
      </c>
      <c r="B46" s="76"/>
      <c r="C46" s="77"/>
      <c r="D46" s="77"/>
      <c r="E46" s="77"/>
      <c r="F46" s="78" t="s">
        <v>74</v>
      </c>
      <c r="G46" s="77"/>
      <c r="H46" s="77"/>
      <c r="I46" s="77"/>
      <c r="J46" s="79"/>
      <c r="K46" s="80"/>
    </row>
    <row r="47" spans="1:11" ht="13.5" customHeight="1" x14ac:dyDescent="0.15">
      <c r="A47" s="81" t="s">
        <v>75</v>
      </c>
      <c r="B47" s="78"/>
      <c r="C47" s="77"/>
      <c r="D47" s="77"/>
      <c r="E47" s="77"/>
      <c r="F47" s="82">
        <v>1.5</v>
      </c>
      <c r="G47" s="77"/>
      <c r="H47" s="77"/>
      <c r="I47" s="77"/>
      <c r="J47" s="83"/>
      <c r="K47" s="84"/>
    </row>
    <row r="48" spans="1:11" ht="13.5" customHeight="1" x14ac:dyDescent="0.15">
      <c r="A48" s="81" t="s">
        <v>76</v>
      </c>
      <c r="B48" s="78"/>
      <c r="C48" s="77"/>
      <c r="D48" s="77"/>
      <c r="E48" s="77"/>
      <c r="F48" s="78" t="s">
        <v>77</v>
      </c>
      <c r="G48" s="77"/>
      <c r="H48" s="77"/>
      <c r="I48" s="77"/>
      <c r="J48" s="79"/>
      <c r="K48" s="80"/>
    </row>
    <row r="49" spans="1:11" ht="13.5" customHeight="1" x14ac:dyDescent="0.15">
      <c r="A49" s="81" t="s">
        <v>78</v>
      </c>
      <c r="B49" s="76"/>
      <c r="C49" s="77"/>
      <c r="D49" s="77"/>
      <c r="E49" s="77"/>
      <c r="F49" s="78" t="s">
        <v>79</v>
      </c>
      <c r="G49" s="77"/>
      <c r="H49" s="77"/>
      <c r="I49" s="77"/>
      <c r="J49" s="79"/>
      <c r="K49" s="80"/>
    </row>
    <row r="50" spans="1:11" ht="9.75" customHeight="1" x14ac:dyDescent="0.15">
      <c r="A50" s="85"/>
      <c r="B50" s="85"/>
      <c r="C50" s="86"/>
      <c r="D50" s="86"/>
      <c r="E50" s="86"/>
      <c r="F50" s="86"/>
      <c r="G50" s="86"/>
      <c r="H50" s="86"/>
      <c r="I50" s="86"/>
      <c r="J50" s="87"/>
      <c r="K50" s="8"/>
    </row>
  </sheetData>
  <mergeCells count="3">
    <mergeCell ref="A2:D2"/>
    <mergeCell ref="A20:E20"/>
    <mergeCell ref="A22:A24"/>
  </mergeCells>
  <printOptions horizontalCentered="1"/>
  <pageMargins left="0.98425196850393704" right="0.78740157480314965" top="0.78740157480314965" bottom="0.59055118110236227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6"/>
  <sheetViews>
    <sheetView showGridLines="0" workbookViewId="0">
      <selection activeCell="M16" sqref="M16"/>
    </sheetView>
  </sheetViews>
  <sheetFormatPr defaultColWidth="9.140625" defaultRowHeight="10.5" x14ac:dyDescent="0.15"/>
  <cols>
    <col min="1" max="1" width="4.7109375" style="86" customWidth="1"/>
    <col min="2" max="2" width="6.85546875" style="88" customWidth="1"/>
    <col min="3" max="3" width="5.42578125" style="90" customWidth="1"/>
    <col min="4" max="4" width="5.140625" style="86" customWidth="1"/>
    <col min="5" max="5" width="7.85546875" style="86" customWidth="1"/>
    <col min="6" max="6" width="8.140625" style="86" customWidth="1"/>
    <col min="7" max="7" width="6.7109375" style="86" customWidth="1"/>
    <col min="8" max="8" width="8.140625" style="86" customWidth="1"/>
    <col min="9" max="9" width="8.7109375" style="86" customWidth="1"/>
    <col min="10" max="10" width="8.5703125" style="86" customWidth="1"/>
    <col min="11" max="16384" width="9.140625" style="86"/>
  </cols>
  <sheetData>
    <row r="1" spans="2:10" x14ac:dyDescent="0.15">
      <c r="C1" s="86"/>
    </row>
    <row r="2" spans="2:10" ht="12.75" hidden="1" customHeight="1" x14ac:dyDescent="0.15">
      <c r="B2" s="89"/>
      <c r="F2" s="87" t="s">
        <v>80</v>
      </c>
      <c r="G2" s="86" t="s">
        <v>81</v>
      </c>
      <c r="H2" s="86">
        <f>SERIESSUM((H19/50),$J$11,0,1)</f>
        <v>1.2652244088304885</v>
      </c>
      <c r="I2" s="86">
        <f>SERIESSUM((I19/50),$J$11,0,1)</f>
        <v>1</v>
      </c>
      <c r="J2" s="86">
        <f>SERIESSUM((J19/50),$J$11,0,1)</f>
        <v>0.51730724205795209</v>
      </c>
    </row>
    <row r="3" spans="2:10" s="91" customFormat="1" ht="12.75" hidden="1" customHeight="1" x14ac:dyDescent="0.2">
      <c r="C3" s="92"/>
      <c r="E3" s="93"/>
      <c r="F3" s="94" t="s">
        <v>82</v>
      </c>
      <c r="G3" s="91" t="s">
        <v>83</v>
      </c>
      <c r="H3" s="91">
        <v>1</v>
      </c>
      <c r="I3" s="91">
        <v>1</v>
      </c>
      <c r="J3" s="91">
        <v>1</v>
      </c>
    </row>
    <row r="4" spans="2:10" s="91" customFormat="1" ht="12.75" hidden="1" customHeight="1" x14ac:dyDescent="0.2">
      <c r="C4" s="92"/>
      <c r="E4" s="69"/>
    </row>
    <row r="5" spans="2:10" s="91" customFormat="1" ht="14.25" customHeight="1" x14ac:dyDescent="0.2">
      <c r="C5" s="92"/>
      <c r="E5" s="69"/>
      <c r="I5" s="95"/>
    </row>
    <row r="6" spans="2:10" s="91" customFormat="1" ht="22.5" customHeight="1" x14ac:dyDescent="0.3">
      <c r="B6" s="96" t="s">
        <v>84</v>
      </c>
      <c r="C6" s="92"/>
      <c r="E6" s="69"/>
    </row>
    <row r="7" spans="2:10" s="91" customFormat="1" ht="15.75" customHeight="1" x14ac:dyDescent="0.2">
      <c r="B7" s="97"/>
      <c r="C7" s="92"/>
      <c r="E7" s="69"/>
    </row>
    <row r="8" spans="2:10" s="91" customFormat="1" ht="12.75" customHeight="1" x14ac:dyDescent="0.2">
      <c r="B8" s="98" t="s">
        <v>85</v>
      </c>
      <c r="C8" s="92"/>
      <c r="E8" s="69"/>
      <c r="F8" s="19"/>
      <c r="G8" s="19"/>
      <c r="H8" s="19"/>
      <c r="I8" s="73" t="s">
        <v>86</v>
      </c>
      <c r="J8" s="19"/>
    </row>
    <row r="9" spans="2:10" ht="15" customHeight="1" x14ac:dyDescent="0.15">
      <c r="B9" s="99" t="s">
        <v>28</v>
      </c>
      <c r="C9" s="26" t="s">
        <v>29</v>
      </c>
      <c r="D9" s="25" t="s">
        <v>30</v>
      </c>
      <c r="E9" s="27" t="s">
        <v>31</v>
      </c>
      <c r="F9" s="25" t="s">
        <v>32</v>
      </c>
      <c r="G9" s="25" t="s">
        <v>33</v>
      </c>
      <c r="H9" s="25" t="s">
        <v>34</v>
      </c>
      <c r="I9" s="27" t="s">
        <v>35</v>
      </c>
      <c r="J9" s="29"/>
    </row>
    <row r="10" spans="2:10" s="104" customFormat="1" ht="15" customHeight="1" x14ac:dyDescent="0.2">
      <c r="B10" s="100" t="s">
        <v>36</v>
      </c>
      <c r="C10" s="101" t="s">
        <v>37</v>
      </c>
      <c r="D10" s="102" t="s">
        <v>38</v>
      </c>
      <c r="E10" s="102" t="s">
        <v>39</v>
      </c>
      <c r="F10" s="102" t="s">
        <v>40</v>
      </c>
      <c r="G10" s="102" t="s">
        <v>41</v>
      </c>
      <c r="H10" s="102" t="s">
        <v>42</v>
      </c>
      <c r="I10" s="102" t="s">
        <v>43</v>
      </c>
      <c r="J10" s="103" t="s">
        <v>44</v>
      </c>
    </row>
    <row r="11" spans="2:10" s="91" customFormat="1" ht="15" customHeight="1" x14ac:dyDescent="0.2">
      <c r="B11" s="105">
        <v>350</v>
      </c>
      <c r="C11" s="106">
        <v>429</v>
      </c>
      <c r="D11" s="106">
        <v>80</v>
      </c>
      <c r="E11" s="106">
        <v>80</v>
      </c>
      <c r="F11" s="107">
        <v>1.02</v>
      </c>
      <c r="G11" s="107">
        <v>0.28000000000000003</v>
      </c>
      <c r="H11" s="107">
        <v>0.35</v>
      </c>
      <c r="I11" s="108">
        <v>86</v>
      </c>
      <c r="J11" s="109">
        <v>1.2903</v>
      </c>
    </row>
    <row r="12" spans="2:10" ht="15" customHeight="1" x14ac:dyDescent="0.2">
      <c r="B12" s="110" t="s">
        <v>45</v>
      </c>
      <c r="C12" s="111" t="s">
        <v>45</v>
      </c>
      <c r="D12" s="112" t="s">
        <v>45</v>
      </c>
      <c r="E12" s="112" t="s">
        <v>45</v>
      </c>
      <c r="F12" s="112" t="s">
        <v>46</v>
      </c>
      <c r="G12" s="112" t="s">
        <v>47</v>
      </c>
      <c r="H12" s="112" t="s">
        <v>87</v>
      </c>
      <c r="I12" s="112" t="s">
        <v>49</v>
      </c>
      <c r="J12" s="113" t="s">
        <v>36</v>
      </c>
    </row>
    <row r="13" spans="2:10" s="91" customFormat="1" ht="15" customHeight="1" x14ac:dyDescent="0.2">
      <c r="B13" s="114">
        <f>E11*C11*D11/1000000000</f>
        <v>2.7456E-3</v>
      </c>
      <c r="C13" s="115" t="s">
        <v>88</v>
      </c>
      <c r="J13" s="116"/>
    </row>
    <row r="14" spans="2:10" ht="15" customHeight="1" x14ac:dyDescent="0.15">
      <c r="B14" s="97"/>
      <c r="C14" s="85"/>
      <c r="D14" s="89"/>
      <c r="E14" s="89"/>
      <c r="F14" s="89"/>
      <c r="I14" s="117" t="s">
        <v>89</v>
      </c>
      <c r="J14" s="118" t="s">
        <v>90</v>
      </c>
    </row>
    <row r="15" spans="2:10" s="91" customFormat="1" ht="15" customHeight="1" x14ac:dyDescent="0.2">
      <c r="B15" s="119" t="s">
        <v>91</v>
      </c>
      <c r="C15" s="120"/>
      <c r="D15" s="120"/>
      <c r="E15" s="120"/>
      <c r="F15" s="120"/>
      <c r="H15" s="91" t="s">
        <v>92</v>
      </c>
      <c r="I15" s="121" t="s">
        <v>93</v>
      </c>
      <c r="J15" s="122" t="s">
        <v>94</v>
      </c>
    </row>
    <row r="16" spans="2:10" s="91" customFormat="1" ht="15" customHeight="1" x14ac:dyDescent="0.2">
      <c r="B16" s="123"/>
      <c r="C16" s="124"/>
      <c r="D16" s="124"/>
      <c r="E16" s="124"/>
      <c r="F16" s="125" t="s">
        <v>95</v>
      </c>
      <c r="G16" s="126" t="s">
        <v>96</v>
      </c>
      <c r="H16" s="127">
        <v>90</v>
      </c>
      <c r="I16" s="128">
        <v>75</v>
      </c>
      <c r="J16" s="129">
        <v>55</v>
      </c>
    </row>
    <row r="17" spans="2:10" s="91" customFormat="1" ht="15" customHeight="1" x14ac:dyDescent="0.2">
      <c r="B17" s="130"/>
      <c r="C17" s="131"/>
      <c r="F17" s="94" t="s">
        <v>97</v>
      </c>
      <c r="G17" s="132" t="s">
        <v>98</v>
      </c>
      <c r="H17" s="106">
        <v>70</v>
      </c>
      <c r="I17" s="133">
        <v>65</v>
      </c>
      <c r="J17" s="134">
        <v>45</v>
      </c>
    </row>
    <row r="18" spans="2:10" s="91" customFormat="1" ht="15" customHeight="1" x14ac:dyDescent="0.2">
      <c r="B18" s="135"/>
      <c r="F18" s="94" t="s">
        <v>99</v>
      </c>
      <c r="G18" s="132" t="s">
        <v>100</v>
      </c>
      <c r="H18" s="108">
        <v>20</v>
      </c>
      <c r="I18" s="136">
        <v>20</v>
      </c>
      <c r="J18" s="137">
        <v>20</v>
      </c>
    </row>
    <row r="19" spans="2:10" s="91" customFormat="1" ht="15" customHeight="1" x14ac:dyDescent="0.2">
      <c r="B19" s="138"/>
      <c r="C19" s="139"/>
      <c r="D19" s="140"/>
      <c r="E19" s="141"/>
      <c r="F19" s="142" t="s">
        <v>101</v>
      </c>
      <c r="G19" s="143" t="s">
        <v>102</v>
      </c>
      <c r="H19" s="144">
        <f>((H16+H17)/2)-H18</f>
        <v>60</v>
      </c>
      <c r="I19" s="145">
        <f>((I16+I17)/2)-I18</f>
        <v>50</v>
      </c>
      <c r="J19" s="146">
        <f>((J16+J17)/2)-J18</f>
        <v>30</v>
      </c>
    </row>
    <row r="20" spans="2:10" s="91" customFormat="1" ht="15" customHeight="1" x14ac:dyDescent="0.2">
      <c r="B20" s="147" t="s">
        <v>103</v>
      </c>
      <c r="C20" s="201" t="s">
        <v>30</v>
      </c>
      <c r="D20" s="201"/>
      <c r="E20" s="148" t="s">
        <v>32</v>
      </c>
      <c r="F20" s="149" t="s">
        <v>41</v>
      </c>
      <c r="G20" s="150" t="s">
        <v>42</v>
      </c>
      <c r="H20" s="148" t="s">
        <v>43</v>
      </c>
      <c r="I20" s="151" t="s">
        <v>43</v>
      </c>
      <c r="J20" s="152" t="s">
        <v>43</v>
      </c>
    </row>
    <row r="21" spans="2:10" s="104" customFormat="1" ht="15" customHeight="1" thickBot="1" x14ac:dyDescent="0.2">
      <c r="B21" s="153" t="s">
        <v>104</v>
      </c>
      <c r="C21" s="202" t="s">
        <v>105</v>
      </c>
      <c r="D21" s="202"/>
      <c r="E21" s="155" t="s">
        <v>46</v>
      </c>
      <c r="F21" s="155" t="s">
        <v>47</v>
      </c>
      <c r="G21" s="156" t="s">
        <v>87</v>
      </c>
      <c r="H21" s="154" t="s">
        <v>106</v>
      </c>
      <c r="I21" s="157" t="s">
        <v>106</v>
      </c>
      <c r="J21" s="158" t="s">
        <v>106</v>
      </c>
    </row>
    <row r="22" spans="2:10" ht="15" customHeight="1" x14ac:dyDescent="0.15">
      <c r="B22" s="159">
        <v>1</v>
      </c>
      <c r="C22" s="203">
        <f t="shared" ref="C22:C37" si="0">$D$11*B22+B22-1</f>
        <v>80</v>
      </c>
      <c r="D22" s="203"/>
      <c r="E22" s="160">
        <f t="shared" ref="E22:E37" si="1">$F$11*B22</f>
        <v>1.02</v>
      </c>
      <c r="F22" s="161">
        <f t="shared" ref="F22:F37" si="2">$G$11*B22</f>
        <v>0.28000000000000003</v>
      </c>
      <c r="G22" s="160">
        <f t="shared" ref="G22:G37" si="3">$H$11*B22</f>
        <v>0.35</v>
      </c>
      <c r="H22" s="162">
        <f t="shared" ref="H22:J37" si="4">$I$11*H$2*H$3*$B22</f>
        <v>108.80929915942201</v>
      </c>
      <c r="I22" s="163">
        <f t="shared" si="4"/>
        <v>86</v>
      </c>
      <c r="J22" s="164">
        <f t="shared" si="4"/>
        <v>44.488422816983878</v>
      </c>
    </row>
    <row r="23" spans="2:10" ht="15" customHeight="1" x14ac:dyDescent="0.15">
      <c r="B23" s="159">
        <v>2</v>
      </c>
      <c r="C23" s="200">
        <f t="shared" si="0"/>
        <v>161</v>
      </c>
      <c r="D23" s="200"/>
      <c r="E23" s="160">
        <f t="shared" si="1"/>
        <v>2.04</v>
      </c>
      <c r="F23" s="161">
        <f t="shared" si="2"/>
        <v>0.56000000000000005</v>
      </c>
      <c r="G23" s="160">
        <f t="shared" si="3"/>
        <v>0.7</v>
      </c>
      <c r="H23" s="162">
        <f t="shared" si="4"/>
        <v>217.61859831884402</v>
      </c>
      <c r="I23" s="163">
        <f t="shared" si="4"/>
        <v>172</v>
      </c>
      <c r="J23" s="164">
        <f t="shared" si="4"/>
        <v>88.976845633967756</v>
      </c>
    </row>
    <row r="24" spans="2:10" ht="15" customHeight="1" x14ac:dyDescent="0.15">
      <c r="B24" s="159">
        <v>4</v>
      </c>
      <c r="C24" s="200">
        <f t="shared" si="0"/>
        <v>323</v>
      </c>
      <c r="D24" s="200"/>
      <c r="E24" s="160">
        <f t="shared" si="1"/>
        <v>4.08</v>
      </c>
      <c r="F24" s="161">
        <f t="shared" si="2"/>
        <v>1.1200000000000001</v>
      </c>
      <c r="G24" s="160">
        <f t="shared" si="3"/>
        <v>1.4</v>
      </c>
      <c r="H24" s="162">
        <f t="shared" si="4"/>
        <v>435.23719663768804</v>
      </c>
      <c r="I24" s="163">
        <f t="shared" si="4"/>
        <v>344</v>
      </c>
      <c r="J24" s="164">
        <f t="shared" si="4"/>
        <v>177.95369126793551</v>
      </c>
    </row>
    <row r="25" spans="2:10" ht="15" customHeight="1" x14ac:dyDescent="0.15">
      <c r="B25" s="159">
        <v>6</v>
      </c>
      <c r="C25" s="200">
        <f t="shared" si="0"/>
        <v>485</v>
      </c>
      <c r="D25" s="200"/>
      <c r="E25" s="160">
        <f t="shared" si="1"/>
        <v>6.12</v>
      </c>
      <c r="F25" s="161">
        <f t="shared" si="2"/>
        <v>1.6800000000000002</v>
      </c>
      <c r="G25" s="160">
        <f t="shared" si="3"/>
        <v>2.0999999999999996</v>
      </c>
      <c r="H25" s="162">
        <f t="shared" si="4"/>
        <v>652.85579495653201</v>
      </c>
      <c r="I25" s="163">
        <f t="shared" si="4"/>
        <v>516</v>
      </c>
      <c r="J25" s="164">
        <f t="shared" si="4"/>
        <v>266.93053690190328</v>
      </c>
    </row>
    <row r="26" spans="2:10" ht="15" customHeight="1" x14ac:dyDescent="0.15">
      <c r="B26" s="159">
        <v>8</v>
      </c>
      <c r="C26" s="200">
        <f t="shared" si="0"/>
        <v>647</v>
      </c>
      <c r="D26" s="200"/>
      <c r="E26" s="160">
        <f t="shared" si="1"/>
        <v>8.16</v>
      </c>
      <c r="F26" s="161">
        <f t="shared" si="2"/>
        <v>2.2400000000000002</v>
      </c>
      <c r="G26" s="160">
        <f t="shared" si="3"/>
        <v>2.8</v>
      </c>
      <c r="H26" s="162">
        <f t="shared" si="4"/>
        <v>870.47439327537609</v>
      </c>
      <c r="I26" s="163">
        <f t="shared" si="4"/>
        <v>688</v>
      </c>
      <c r="J26" s="164">
        <f t="shared" si="4"/>
        <v>355.90738253587102</v>
      </c>
    </row>
    <row r="27" spans="2:10" ht="15" customHeight="1" x14ac:dyDescent="0.15">
      <c r="B27" s="159">
        <v>10</v>
      </c>
      <c r="C27" s="200">
        <f t="shared" si="0"/>
        <v>809</v>
      </c>
      <c r="D27" s="200"/>
      <c r="E27" s="160">
        <f t="shared" si="1"/>
        <v>10.199999999999999</v>
      </c>
      <c r="F27" s="161">
        <f t="shared" si="2"/>
        <v>2.8000000000000003</v>
      </c>
      <c r="G27" s="160">
        <f t="shared" si="3"/>
        <v>3.5</v>
      </c>
      <c r="H27" s="162">
        <f t="shared" si="4"/>
        <v>1088.0929915942202</v>
      </c>
      <c r="I27" s="163">
        <f t="shared" si="4"/>
        <v>860</v>
      </c>
      <c r="J27" s="164">
        <f t="shared" si="4"/>
        <v>444.88422816983876</v>
      </c>
    </row>
    <row r="28" spans="2:10" ht="15" customHeight="1" x14ac:dyDescent="0.15">
      <c r="B28" s="159">
        <v>12</v>
      </c>
      <c r="C28" s="200">
        <f t="shared" si="0"/>
        <v>971</v>
      </c>
      <c r="D28" s="200"/>
      <c r="E28" s="160">
        <f t="shared" si="1"/>
        <v>12.24</v>
      </c>
      <c r="F28" s="161">
        <f t="shared" si="2"/>
        <v>3.3600000000000003</v>
      </c>
      <c r="G28" s="160">
        <f t="shared" si="3"/>
        <v>4.1999999999999993</v>
      </c>
      <c r="H28" s="162">
        <f t="shared" si="4"/>
        <v>1305.711589913064</v>
      </c>
      <c r="I28" s="163">
        <f t="shared" si="4"/>
        <v>1032</v>
      </c>
      <c r="J28" s="164">
        <f t="shared" si="4"/>
        <v>533.86107380380656</v>
      </c>
    </row>
    <row r="29" spans="2:10" ht="15" customHeight="1" x14ac:dyDescent="0.15">
      <c r="B29" s="159">
        <v>14</v>
      </c>
      <c r="C29" s="200">
        <f t="shared" si="0"/>
        <v>1133</v>
      </c>
      <c r="D29" s="200"/>
      <c r="E29" s="160">
        <f t="shared" si="1"/>
        <v>14.280000000000001</v>
      </c>
      <c r="F29" s="161">
        <f t="shared" si="2"/>
        <v>3.9200000000000004</v>
      </c>
      <c r="G29" s="160">
        <f t="shared" si="3"/>
        <v>4.8999999999999995</v>
      </c>
      <c r="H29" s="162">
        <f t="shared" si="4"/>
        <v>1523.3301882319081</v>
      </c>
      <c r="I29" s="163">
        <f t="shared" si="4"/>
        <v>1204</v>
      </c>
      <c r="J29" s="164">
        <f t="shared" si="4"/>
        <v>622.8379194377743</v>
      </c>
    </row>
    <row r="30" spans="2:10" ht="15" customHeight="1" x14ac:dyDescent="0.15">
      <c r="B30" s="159">
        <v>16</v>
      </c>
      <c r="C30" s="200">
        <f t="shared" si="0"/>
        <v>1295</v>
      </c>
      <c r="D30" s="200"/>
      <c r="E30" s="160">
        <f t="shared" si="1"/>
        <v>16.32</v>
      </c>
      <c r="F30" s="161">
        <f t="shared" si="2"/>
        <v>4.4800000000000004</v>
      </c>
      <c r="G30" s="160">
        <f t="shared" si="3"/>
        <v>5.6</v>
      </c>
      <c r="H30" s="162">
        <f t="shared" si="4"/>
        <v>1740.9487865507522</v>
      </c>
      <c r="I30" s="163">
        <f t="shared" si="4"/>
        <v>1376</v>
      </c>
      <c r="J30" s="164">
        <f t="shared" si="4"/>
        <v>711.81476507174204</v>
      </c>
    </row>
    <row r="31" spans="2:10" ht="15" customHeight="1" x14ac:dyDescent="0.15">
      <c r="B31" s="159">
        <v>18</v>
      </c>
      <c r="C31" s="200">
        <f t="shared" si="0"/>
        <v>1457</v>
      </c>
      <c r="D31" s="200"/>
      <c r="E31" s="160">
        <f t="shared" si="1"/>
        <v>18.36</v>
      </c>
      <c r="F31" s="161">
        <f t="shared" si="2"/>
        <v>5.0400000000000009</v>
      </c>
      <c r="G31" s="160">
        <f t="shared" si="3"/>
        <v>6.3</v>
      </c>
      <c r="H31" s="162">
        <f t="shared" si="4"/>
        <v>1958.5673848695963</v>
      </c>
      <c r="I31" s="163">
        <f t="shared" si="4"/>
        <v>1548</v>
      </c>
      <c r="J31" s="164">
        <f t="shared" si="4"/>
        <v>800.79161070570979</v>
      </c>
    </row>
    <row r="32" spans="2:10" ht="15" customHeight="1" x14ac:dyDescent="0.15">
      <c r="B32" s="159">
        <v>20</v>
      </c>
      <c r="C32" s="200">
        <f t="shared" si="0"/>
        <v>1619</v>
      </c>
      <c r="D32" s="200"/>
      <c r="E32" s="160">
        <f t="shared" si="1"/>
        <v>20.399999999999999</v>
      </c>
      <c r="F32" s="161">
        <f t="shared" si="2"/>
        <v>5.6000000000000005</v>
      </c>
      <c r="G32" s="160">
        <f t="shared" si="3"/>
        <v>7</v>
      </c>
      <c r="H32" s="162">
        <f t="shared" si="4"/>
        <v>2176.1859831884403</v>
      </c>
      <c r="I32" s="163">
        <f t="shared" si="4"/>
        <v>1720</v>
      </c>
      <c r="J32" s="164">
        <f t="shared" si="4"/>
        <v>889.76845633967753</v>
      </c>
    </row>
    <row r="33" spans="1:10" ht="15" customHeight="1" x14ac:dyDescent="0.15">
      <c r="B33" s="159">
        <v>22</v>
      </c>
      <c r="C33" s="200">
        <f t="shared" si="0"/>
        <v>1781</v>
      </c>
      <c r="D33" s="200"/>
      <c r="E33" s="160">
        <f t="shared" si="1"/>
        <v>22.44</v>
      </c>
      <c r="F33" s="161">
        <f t="shared" si="2"/>
        <v>6.16</v>
      </c>
      <c r="G33" s="160">
        <f t="shared" si="3"/>
        <v>7.6999999999999993</v>
      </c>
      <c r="H33" s="162">
        <f t="shared" si="4"/>
        <v>2393.8045815072842</v>
      </c>
      <c r="I33" s="163">
        <f t="shared" si="4"/>
        <v>1892</v>
      </c>
      <c r="J33" s="164">
        <f t="shared" si="4"/>
        <v>978.74530197364527</v>
      </c>
    </row>
    <row r="34" spans="1:10" ht="15" customHeight="1" x14ac:dyDescent="0.15">
      <c r="B34" s="159">
        <v>24</v>
      </c>
      <c r="C34" s="200">
        <f t="shared" si="0"/>
        <v>1943</v>
      </c>
      <c r="D34" s="200"/>
      <c r="E34" s="160">
        <f t="shared" si="1"/>
        <v>24.48</v>
      </c>
      <c r="F34" s="161">
        <f t="shared" si="2"/>
        <v>6.7200000000000006</v>
      </c>
      <c r="G34" s="160">
        <f t="shared" si="3"/>
        <v>8.3999999999999986</v>
      </c>
      <c r="H34" s="162">
        <f t="shared" si="4"/>
        <v>2611.423179826128</v>
      </c>
      <c r="I34" s="163">
        <f t="shared" si="4"/>
        <v>2064</v>
      </c>
      <c r="J34" s="164">
        <f t="shared" si="4"/>
        <v>1067.7221476076131</v>
      </c>
    </row>
    <row r="35" spans="1:10" ht="15" customHeight="1" x14ac:dyDescent="0.15">
      <c r="B35" s="159">
        <v>26</v>
      </c>
      <c r="C35" s="200">
        <f t="shared" si="0"/>
        <v>2105</v>
      </c>
      <c r="D35" s="200"/>
      <c r="E35" s="160">
        <f t="shared" si="1"/>
        <v>26.52</v>
      </c>
      <c r="F35" s="161">
        <f t="shared" si="2"/>
        <v>7.2800000000000011</v>
      </c>
      <c r="G35" s="160">
        <f t="shared" si="3"/>
        <v>9.1</v>
      </c>
      <c r="H35" s="162">
        <f t="shared" si="4"/>
        <v>2829.0417781449723</v>
      </c>
      <c r="I35" s="163">
        <f t="shared" si="4"/>
        <v>2236</v>
      </c>
      <c r="J35" s="164">
        <f t="shared" si="4"/>
        <v>1156.6989932415809</v>
      </c>
    </row>
    <row r="36" spans="1:10" ht="15" customHeight="1" x14ac:dyDescent="0.15">
      <c r="B36" s="159">
        <v>28</v>
      </c>
      <c r="C36" s="200">
        <f t="shared" si="0"/>
        <v>2267</v>
      </c>
      <c r="D36" s="200"/>
      <c r="E36" s="160">
        <f t="shared" si="1"/>
        <v>28.560000000000002</v>
      </c>
      <c r="F36" s="161">
        <f t="shared" si="2"/>
        <v>7.8400000000000007</v>
      </c>
      <c r="G36" s="160">
        <f t="shared" si="3"/>
        <v>9.7999999999999989</v>
      </c>
      <c r="H36" s="162">
        <f t="shared" si="4"/>
        <v>3046.6603764638162</v>
      </c>
      <c r="I36" s="163">
        <f t="shared" si="4"/>
        <v>2408</v>
      </c>
      <c r="J36" s="164">
        <f t="shared" si="4"/>
        <v>1245.6758388755486</v>
      </c>
    </row>
    <row r="37" spans="1:10" ht="15" customHeight="1" x14ac:dyDescent="0.15">
      <c r="B37" s="165">
        <v>30</v>
      </c>
      <c r="C37" s="208">
        <f t="shared" si="0"/>
        <v>2429</v>
      </c>
      <c r="D37" s="208"/>
      <c r="E37" s="166">
        <f t="shared" si="1"/>
        <v>30.6</v>
      </c>
      <c r="F37" s="167">
        <f t="shared" si="2"/>
        <v>8.4</v>
      </c>
      <c r="G37" s="166">
        <f t="shared" si="3"/>
        <v>10.5</v>
      </c>
      <c r="H37" s="168">
        <f t="shared" si="4"/>
        <v>3264.2789747826605</v>
      </c>
      <c r="I37" s="169">
        <f t="shared" si="4"/>
        <v>2580</v>
      </c>
      <c r="J37" s="170">
        <f t="shared" si="4"/>
        <v>1334.6526845095163</v>
      </c>
    </row>
    <row r="38" spans="1:10" ht="15" customHeight="1" x14ac:dyDescent="0.15">
      <c r="C38" s="88"/>
      <c r="G38" s="171"/>
      <c r="H38" s="171"/>
      <c r="I38" s="171"/>
      <c r="J38" s="171"/>
    </row>
    <row r="39" spans="1:10" ht="15" customHeight="1" x14ac:dyDescent="0.15">
      <c r="B39" s="204" t="s">
        <v>107</v>
      </c>
      <c r="C39" s="204"/>
      <c r="D39" s="204"/>
      <c r="E39" s="204"/>
      <c r="F39" s="172">
        <v>45</v>
      </c>
      <c r="G39" s="173">
        <v>40</v>
      </c>
      <c r="H39" s="173">
        <v>35</v>
      </c>
      <c r="I39" s="173">
        <v>30</v>
      </c>
      <c r="J39" s="174">
        <v>25</v>
      </c>
    </row>
    <row r="40" spans="1:10" ht="15" customHeight="1" x14ac:dyDescent="0.15">
      <c r="B40" s="205" t="s">
        <v>108</v>
      </c>
      <c r="C40" s="205"/>
      <c r="D40" s="205"/>
      <c r="E40" s="205"/>
      <c r="F40" s="175">
        <v>0.87</v>
      </c>
      <c r="G40" s="167">
        <v>0.75</v>
      </c>
      <c r="H40" s="167">
        <v>0.63</v>
      </c>
      <c r="I40" s="167">
        <v>0.52</v>
      </c>
      <c r="J40" s="176">
        <v>0.41</v>
      </c>
    </row>
    <row r="41" spans="1:10" ht="15" customHeight="1" x14ac:dyDescent="0.15">
      <c r="B41" s="177"/>
    </row>
    <row r="42" spans="1:10" ht="15" customHeight="1" x14ac:dyDescent="0.15">
      <c r="A42" s="178"/>
      <c r="B42" s="179" t="s">
        <v>71</v>
      </c>
      <c r="C42" s="180"/>
      <c r="D42" s="181"/>
      <c r="E42" s="181"/>
      <c r="F42" s="181"/>
      <c r="G42" s="181"/>
      <c r="H42" s="181"/>
      <c r="I42" s="181"/>
      <c r="J42" s="182" t="s">
        <v>109</v>
      </c>
    </row>
    <row r="43" spans="1:10" ht="15" customHeight="1" x14ac:dyDescent="0.15">
      <c r="A43" s="178"/>
      <c r="B43" s="179" t="s">
        <v>73</v>
      </c>
      <c r="C43" s="180"/>
      <c r="D43" s="181"/>
      <c r="E43" s="181"/>
      <c r="F43" s="181"/>
      <c r="G43" s="181"/>
      <c r="H43" s="181"/>
      <c r="I43" s="181"/>
      <c r="J43" s="182" t="s">
        <v>74</v>
      </c>
    </row>
    <row r="44" spans="1:10" ht="15" customHeight="1" x14ac:dyDescent="0.15">
      <c r="A44" s="178"/>
      <c r="B44" s="179" t="s">
        <v>110</v>
      </c>
      <c r="C44" s="180"/>
      <c r="D44" s="181"/>
      <c r="E44" s="181"/>
      <c r="F44" s="181"/>
      <c r="G44" s="181"/>
      <c r="H44" s="181"/>
      <c r="I44" s="181"/>
      <c r="J44" s="182" t="s">
        <v>111</v>
      </c>
    </row>
    <row r="45" spans="1:10" ht="15" customHeight="1" x14ac:dyDescent="0.15">
      <c r="A45" s="178"/>
      <c r="B45" s="183" t="s">
        <v>76</v>
      </c>
      <c r="C45" s="184"/>
      <c r="D45" s="181"/>
      <c r="E45" s="181"/>
      <c r="F45" s="181"/>
      <c r="G45" s="181"/>
      <c r="H45" s="181"/>
      <c r="I45" s="181"/>
      <c r="J45" s="182" t="s">
        <v>77</v>
      </c>
    </row>
    <row r="46" spans="1:10" ht="15" customHeight="1" x14ac:dyDescent="0.15">
      <c r="A46" s="185"/>
      <c r="B46" s="183" t="s">
        <v>78</v>
      </c>
      <c r="C46" s="180"/>
      <c r="D46" s="181"/>
      <c r="E46" s="181"/>
      <c r="F46" s="181"/>
      <c r="G46" s="181"/>
      <c r="H46" s="181"/>
      <c r="I46" s="181"/>
      <c r="J46" s="182" t="s">
        <v>79</v>
      </c>
    </row>
    <row r="47" spans="1:10" ht="9.75" customHeight="1" x14ac:dyDescent="0.15">
      <c r="A47" s="185"/>
      <c r="B47" s="85"/>
      <c r="C47" s="85"/>
      <c r="J47" s="87"/>
    </row>
    <row r="48" spans="1:10" ht="15" customHeight="1" x14ac:dyDescent="0.15">
      <c r="A48" s="185"/>
      <c r="B48" s="119" t="s">
        <v>112</v>
      </c>
      <c r="C48" s="85"/>
      <c r="J48" s="87"/>
    </row>
    <row r="49" spans="1:10" ht="66.75" customHeight="1" x14ac:dyDescent="0.15">
      <c r="A49" s="186"/>
      <c r="B49" s="206" t="s">
        <v>113</v>
      </c>
      <c r="C49" s="206"/>
      <c r="D49" s="206"/>
      <c r="E49" s="206"/>
      <c r="F49" s="206"/>
      <c r="G49" s="206"/>
      <c r="H49" s="206"/>
      <c r="I49" s="206"/>
      <c r="J49" s="206"/>
    </row>
    <row r="50" spans="1:10" x14ac:dyDescent="0.15">
      <c r="A50" s="207"/>
      <c r="B50" s="207"/>
      <c r="C50" s="207"/>
      <c r="D50" s="207"/>
      <c r="E50" s="207"/>
      <c r="F50" s="207"/>
      <c r="G50" s="207"/>
      <c r="H50" s="207"/>
      <c r="I50" s="207"/>
      <c r="J50" s="207"/>
    </row>
    <row r="51" spans="1:10" x14ac:dyDescent="0.15">
      <c r="A51" s="185"/>
    </row>
    <row r="52" spans="1:10" x14ac:dyDescent="0.15">
      <c r="A52" s="185"/>
    </row>
    <row r="53" spans="1:10" x14ac:dyDescent="0.15">
      <c r="A53" s="185"/>
    </row>
    <row r="54" spans="1:10" x14ac:dyDescent="0.15">
      <c r="A54" s="185"/>
    </row>
    <row r="55" spans="1:10" x14ac:dyDescent="0.15">
      <c r="A55" s="185"/>
    </row>
    <row r="56" spans="1:10" x14ac:dyDescent="0.15">
      <c r="A56" s="185"/>
    </row>
  </sheetData>
  <mergeCells count="22">
    <mergeCell ref="B39:E39"/>
    <mergeCell ref="B40:E40"/>
    <mergeCell ref="B49:J49"/>
    <mergeCell ref="A50:J50"/>
    <mergeCell ref="C32:D32"/>
    <mergeCell ref="C33:D33"/>
    <mergeCell ref="C34:D34"/>
    <mergeCell ref="C35:D35"/>
    <mergeCell ref="C36:D36"/>
    <mergeCell ref="C37:D37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</mergeCells>
  <pageMargins left="0.39374999999999999" right="0.19652777777777777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56"/>
  <sheetViews>
    <sheetView showGridLines="0" workbookViewId="0">
      <selection activeCell="AZ23" sqref="AZ23"/>
    </sheetView>
  </sheetViews>
  <sheetFormatPr defaultColWidth="9.140625" defaultRowHeight="10.5" x14ac:dyDescent="0.15"/>
  <cols>
    <col min="1" max="1" width="4.7109375" style="86" customWidth="1"/>
    <col min="2" max="2" width="6.85546875" style="88" customWidth="1"/>
    <col min="3" max="3" width="5.42578125" style="90" customWidth="1"/>
    <col min="4" max="4" width="5.140625" style="86" customWidth="1"/>
    <col min="5" max="5" width="7.85546875" style="86" customWidth="1"/>
    <col min="6" max="6" width="8.140625" style="86" customWidth="1"/>
    <col min="7" max="7" width="6.7109375" style="86" customWidth="1"/>
    <col min="8" max="8" width="8.140625" style="86" customWidth="1"/>
    <col min="9" max="9" width="8.7109375" style="86" customWidth="1"/>
    <col min="10" max="10" width="8.5703125" style="86" customWidth="1"/>
    <col min="11" max="11" width="3.42578125" style="86" customWidth="1"/>
    <col min="12" max="30" width="1" style="86" customWidth="1"/>
    <col min="31" max="36" width="1.28515625" style="86" customWidth="1"/>
    <col min="37" max="38" width="0" style="86" hidden="1" customWidth="1"/>
    <col min="39" max="59" width="1.28515625" style="86" customWidth="1"/>
    <col min="60" max="16384" width="9.140625" style="86"/>
  </cols>
  <sheetData>
    <row r="1" spans="2:30" x14ac:dyDescent="0.15">
      <c r="C1" s="86"/>
    </row>
    <row r="2" spans="2:30" ht="12.75" hidden="1" customHeight="1" x14ac:dyDescent="0.15">
      <c r="B2" s="89"/>
      <c r="F2" s="87" t="s">
        <v>80</v>
      </c>
      <c r="G2" s="86" t="s">
        <v>81</v>
      </c>
      <c r="H2" s="86">
        <f>SERIESSUM((H19/50),$J$11,0,1)</f>
        <v>1.2673253181089328</v>
      </c>
      <c r="I2" s="86">
        <f>SERIESSUM((I19/50),$J$11,0,1)</f>
        <v>1</v>
      </c>
      <c r="J2" s="86">
        <f>SERIESSUM((J19/50),$J$11,0,1)</f>
        <v>0.51490811303865935</v>
      </c>
    </row>
    <row r="3" spans="2:30" s="91" customFormat="1" ht="12.75" hidden="1" customHeight="1" x14ac:dyDescent="0.2">
      <c r="C3" s="92"/>
      <c r="E3" s="93"/>
      <c r="F3" s="94" t="s">
        <v>82</v>
      </c>
      <c r="G3" s="91" t="s">
        <v>83</v>
      </c>
      <c r="H3" s="91">
        <v>1</v>
      </c>
      <c r="I3" s="91">
        <v>1</v>
      </c>
      <c r="J3" s="91">
        <v>1</v>
      </c>
    </row>
    <row r="4" spans="2:30" s="91" customFormat="1" ht="12.75" hidden="1" customHeight="1" x14ac:dyDescent="0.2">
      <c r="C4" s="92"/>
      <c r="E4" s="69"/>
    </row>
    <row r="5" spans="2:30" s="91" customFormat="1" ht="14.25" customHeight="1" x14ac:dyDescent="0.2">
      <c r="C5" s="92"/>
      <c r="E5" s="69"/>
      <c r="I5" s="95">
        <v>145</v>
      </c>
    </row>
    <row r="6" spans="2:30" s="91" customFormat="1" ht="22.5" customHeight="1" x14ac:dyDescent="0.3">
      <c r="B6" s="96" t="s">
        <v>114</v>
      </c>
      <c r="C6" s="92"/>
      <c r="E6" s="69"/>
      <c r="G6" s="121"/>
    </row>
    <row r="7" spans="2:30" s="91" customFormat="1" ht="15.75" customHeight="1" x14ac:dyDescent="0.2">
      <c r="B7" s="97"/>
      <c r="C7" s="92"/>
      <c r="E7" s="69"/>
    </row>
    <row r="8" spans="2:30" s="91" customFormat="1" ht="12.75" customHeight="1" x14ac:dyDescent="0.2">
      <c r="B8" s="98" t="s">
        <v>85</v>
      </c>
      <c r="C8" s="92"/>
      <c r="E8" s="69"/>
      <c r="F8" s="19"/>
      <c r="G8" s="19"/>
      <c r="H8" s="19"/>
      <c r="I8" s="73" t="s">
        <v>86</v>
      </c>
      <c r="J8" s="19"/>
    </row>
    <row r="9" spans="2:30" ht="15" customHeight="1" x14ac:dyDescent="0.15">
      <c r="B9" s="99" t="s">
        <v>28</v>
      </c>
      <c r="C9" s="26" t="s">
        <v>29</v>
      </c>
      <c r="D9" s="25" t="s">
        <v>30</v>
      </c>
      <c r="E9" s="27" t="s">
        <v>31</v>
      </c>
      <c r="F9" s="25" t="s">
        <v>32</v>
      </c>
      <c r="G9" s="25" t="s">
        <v>33</v>
      </c>
      <c r="H9" s="25" t="s">
        <v>34</v>
      </c>
      <c r="I9" s="27" t="s">
        <v>35</v>
      </c>
      <c r="J9" s="29"/>
      <c r="K9" s="91"/>
    </row>
    <row r="10" spans="2:30" s="104" customFormat="1" ht="15" customHeight="1" x14ac:dyDescent="0.2">
      <c r="B10" s="100" t="s">
        <v>36</v>
      </c>
      <c r="C10" s="101" t="s">
        <v>37</v>
      </c>
      <c r="D10" s="102" t="s">
        <v>38</v>
      </c>
      <c r="E10" s="102" t="s">
        <v>39</v>
      </c>
      <c r="F10" s="102" t="s">
        <v>40</v>
      </c>
      <c r="G10" s="102" t="s">
        <v>41</v>
      </c>
      <c r="H10" s="102" t="s">
        <v>42</v>
      </c>
      <c r="I10" s="102" t="s">
        <v>43</v>
      </c>
      <c r="J10" s="103" t="s">
        <v>44</v>
      </c>
    </row>
    <row r="11" spans="2:30" s="91" customFormat="1" ht="15" customHeight="1" x14ac:dyDescent="0.2">
      <c r="B11" s="105">
        <v>500</v>
      </c>
      <c r="C11" s="106">
        <v>579</v>
      </c>
      <c r="D11" s="106">
        <v>80</v>
      </c>
      <c r="E11" s="106">
        <v>80</v>
      </c>
      <c r="F11" s="107">
        <v>1.25</v>
      </c>
      <c r="G11" s="107">
        <v>0.4</v>
      </c>
      <c r="H11" s="107">
        <v>0.44</v>
      </c>
      <c r="I11" s="108">
        <v>113</v>
      </c>
      <c r="J11" s="109">
        <v>1.2994000000000001</v>
      </c>
    </row>
    <row r="12" spans="2:30" ht="15" customHeight="1" x14ac:dyDescent="0.2">
      <c r="B12" s="110" t="s">
        <v>45</v>
      </c>
      <c r="C12" s="111" t="s">
        <v>45</v>
      </c>
      <c r="D12" s="112" t="s">
        <v>45</v>
      </c>
      <c r="E12" s="112" t="s">
        <v>45</v>
      </c>
      <c r="F12" s="112" t="s">
        <v>46</v>
      </c>
      <c r="G12" s="112" t="s">
        <v>47</v>
      </c>
      <c r="H12" s="112" t="s">
        <v>87</v>
      </c>
      <c r="I12" s="112" t="s">
        <v>49</v>
      </c>
      <c r="J12" s="113" t="s">
        <v>36</v>
      </c>
      <c r="K12" s="91"/>
    </row>
    <row r="13" spans="2:30" s="91" customFormat="1" ht="15" customHeight="1" x14ac:dyDescent="0.2">
      <c r="B13" s="114">
        <f>E11*C11*D11/1000000000</f>
        <v>3.7055999999999999E-3</v>
      </c>
      <c r="C13" s="115" t="s">
        <v>88</v>
      </c>
      <c r="J13" s="116"/>
      <c r="L13" s="104"/>
      <c r="M13" s="104"/>
      <c r="N13" s="104"/>
      <c r="O13" s="104"/>
      <c r="P13" s="104"/>
      <c r="Q13" s="104"/>
      <c r="R13" s="104"/>
      <c r="S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</row>
    <row r="14" spans="2:30" ht="15" customHeight="1" x14ac:dyDescent="0.15">
      <c r="B14" s="97"/>
      <c r="C14" s="85"/>
      <c r="D14" s="89"/>
      <c r="E14" s="89"/>
      <c r="F14" s="89"/>
      <c r="I14" s="117" t="s">
        <v>89</v>
      </c>
      <c r="J14" s="118" t="s">
        <v>90</v>
      </c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</row>
    <row r="15" spans="2:30" s="187" customFormat="1" ht="15" customHeight="1" x14ac:dyDescent="0.15">
      <c r="B15" s="119" t="s">
        <v>91</v>
      </c>
      <c r="C15" s="120"/>
      <c r="D15" s="120"/>
      <c r="E15" s="120"/>
      <c r="F15" s="120"/>
      <c r="G15" s="91"/>
      <c r="H15" s="91" t="s">
        <v>92</v>
      </c>
      <c r="I15" s="121" t="s">
        <v>93</v>
      </c>
      <c r="J15" s="122" t="s">
        <v>94</v>
      </c>
      <c r="K15" s="91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</row>
    <row r="16" spans="2:30" s="91" customFormat="1" ht="15" customHeight="1" x14ac:dyDescent="0.2">
      <c r="B16" s="123"/>
      <c r="C16" s="124"/>
      <c r="D16" s="124"/>
      <c r="E16" s="124"/>
      <c r="F16" s="125" t="s">
        <v>95</v>
      </c>
      <c r="G16" s="126" t="s">
        <v>96</v>
      </c>
      <c r="H16" s="127">
        <v>90</v>
      </c>
      <c r="I16" s="128">
        <v>75</v>
      </c>
      <c r="J16" s="129">
        <v>55</v>
      </c>
    </row>
    <row r="17" spans="2:34" s="91" customFormat="1" ht="15" customHeight="1" x14ac:dyDescent="0.15">
      <c r="B17" s="130"/>
      <c r="C17" s="131"/>
      <c r="F17" s="94" t="s">
        <v>97</v>
      </c>
      <c r="G17" s="132" t="s">
        <v>98</v>
      </c>
      <c r="H17" s="106">
        <v>70</v>
      </c>
      <c r="I17" s="133">
        <v>65</v>
      </c>
      <c r="J17" s="134">
        <v>45</v>
      </c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</row>
    <row r="18" spans="2:34" s="91" customFormat="1" ht="15" customHeight="1" x14ac:dyDescent="0.15">
      <c r="B18" s="135"/>
      <c r="F18" s="94" t="s">
        <v>99</v>
      </c>
      <c r="G18" s="132" t="s">
        <v>100</v>
      </c>
      <c r="H18" s="108">
        <v>20</v>
      </c>
      <c r="I18" s="136">
        <v>20</v>
      </c>
      <c r="J18" s="137">
        <v>20</v>
      </c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</row>
    <row r="19" spans="2:34" s="91" customFormat="1" ht="15" customHeight="1" x14ac:dyDescent="0.2">
      <c r="B19" s="138"/>
      <c r="C19" s="139"/>
      <c r="D19" s="140"/>
      <c r="E19" s="141"/>
      <c r="F19" s="142" t="s">
        <v>101</v>
      </c>
      <c r="G19" s="143" t="s">
        <v>102</v>
      </c>
      <c r="H19" s="144">
        <f>((H16+H17)/2)-H18</f>
        <v>60</v>
      </c>
      <c r="I19" s="145">
        <f>((I16+I17)/2)-I18</f>
        <v>50</v>
      </c>
      <c r="J19" s="146">
        <f>((J16+J17)/2)-J18</f>
        <v>30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</row>
    <row r="20" spans="2:34" s="91" customFormat="1" ht="15" customHeight="1" x14ac:dyDescent="0.15">
      <c r="B20" s="147" t="s">
        <v>103</v>
      </c>
      <c r="C20" s="201" t="s">
        <v>30</v>
      </c>
      <c r="D20" s="201"/>
      <c r="E20" s="148" t="s">
        <v>32</v>
      </c>
      <c r="F20" s="149" t="s">
        <v>41</v>
      </c>
      <c r="G20" s="150" t="s">
        <v>42</v>
      </c>
      <c r="H20" s="148" t="s">
        <v>43</v>
      </c>
      <c r="I20" s="151" t="s">
        <v>43</v>
      </c>
      <c r="J20" s="152" t="s">
        <v>43</v>
      </c>
      <c r="L20" s="209"/>
      <c r="M20" s="209"/>
      <c r="N20" s="209"/>
      <c r="O20" s="209"/>
      <c r="P20" s="209"/>
      <c r="Q20" s="209"/>
      <c r="R20" s="209"/>
      <c r="S20" s="209"/>
      <c r="T20" s="17"/>
      <c r="U20" s="17"/>
      <c r="V20" s="209"/>
      <c r="W20" s="209"/>
      <c r="X20" s="209"/>
      <c r="Y20" s="209"/>
      <c r="Z20" s="209"/>
      <c r="AA20" s="209"/>
      <c r="AB20" s="209"/>
      <c r="AC20" s="209"/>
      <c r="AD20" s="17"/>
      <c r="AE20" s="17"/>
      <c r="AF20" s="86"/>
    </row>
    <row r="21" spans="2:34" s="104" customFormat="1" ht="15" customHeight="1" thickBot="1" x14ac:dyDescent="0.2">
      <c r="B21" s="153" t="s">
        <v>104</v>
      </c>
      <c r="C21" s="202" t="s">
        <v>105</v>
      </c>
      <c r="D21" s="202"/>
      <c r="E21" s="155" t="s">
        <v>46</v>
      </c>
      <c r="F21" s="155" t="s">
        <v>47</v>
      </c>
      <c r="G21" s="156" t="s">
        <v>87</v>
      </c>
      <c r="H21" s="154" t="s">
        <v>106</v>
      </c>
      <c r="I21" s="157" t="s">
        <v>106</v>
      </c>
      <c r="J21" s="158" t="s">
        <v>106</v>
      </c>
      <c r="K21" s="188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189"/>
      <c r="AA21" s="189"/>
      <c r="AB21" s="189"/>
      <c r="AC21" s="189"/>
      <c r="AD21" s="189"/>
      <c r="AE21" s="189"/>
      <c r="AF21" s="189"/>
      <c r="AG21" s="189"/>
      <c r="AH21" s="189"/>
    </row>
    <row r="22" spans="2:34" ht="15" customHeight="1" x14ac:dyDescent="0.15">
      <c r="B22" s="159">
        <v>1</v>
      </c>
      <c r="C22" s="203">
        <f t="shared" ref="C22:C37" si="0">$D$11*B22+B22-1</f>
        <v>80</v>
      </c>
      <c r="D22" s="203"/>
      <c r="E22" s="160">
        <f t="shared" ref="E22:E37" si="1">$F$11*B22</f>
        <v>1.25</v>
      </c>
      <c r="F22" s="161">
        <f t="shared" ref="F22:F37" si="2">$G$11*B22</f>
        <v>0.4</v>
      </c>
      <c r="G22" s="160">
        <f t="shared" ref="G22:G37" si="3">$H$11*B22</f>
        <v>0.44</v>
      </c>
      <c r="H22" s="162">
        <f t="shared" ref="H22:J37" si="4">$I$11*H$2*H$3*$B22</f>
        <v>143.20776094630941</v>
      </c>
      <c r="I22" s="163">
        <f t="shared" si="4"/>
        <v>113</v>
      </c>
      <c r="J22" s="164">
        <f t="shared" si="4"/>
        <v>58.184616773368504</v>
      </c>
      <c r="K22" s="17"/>
      <c r="L22" s="210"/>
      <c r="M22" s="210"/>
      <c r="N22" s="210"/>
      <c r="O22" s="210"/>
      <c r="P22" s="210"/>
      <c r="Q22" s="210"/>
      <c r="R22" s="210"/>
      <c r="S22" s="210"/>
      <c r="T22" s="17"/>
      <c r="U22" s="17"/>
      <c r="V22" s="210"/>
      <c r="W22" s="210"/>
      <c r="X22" s="210"/>
      <c r="Y22" s="210"/>
      <c r="Z22" s="210"/>
      <c r="AA22" s="210"/>
      <c r="AB22" s="210"/>
      <c r="AC22" s="210"/>
      <c r="AD22" s="17"/>
      <c r="AE22" s="17"/>
    </row>
    <row r="23" spans="2:34" ht="15" customHeight="1" x14ac:dyDescent="0.15">
      <c r="B23" s="159">
        <v>2</v>
      </c>
      <c r="C23" s="200">
        <f t="shared" si="0"/>
        <v>161</v>
      </c>
      <c r="D23" s="200"/>
      <c r="E23" s="160">
        <f t="shared" si="1"/>
        <v>2.5</v>
      </c>
      <c r="F23" s="161">
        <f t="shared" si="2"/>
        <v>0.8</v>
      </c>
      <c r="G23" s="160">
        <f t="shared" si="3"/>
        <v>0.88</v>
      </c>
      <c r="H23" s="162">
        <f t="shared" si="4"/>
        <v>286.41552189261881</v>
      </c>
      <c r="I23" s="163">
        <f t="shared" si="4"/>
        <v>226</v>
      </c>
      <c r="J23" s="164">
        <f t="shared" si="4"/>
        <v>116.36923354673701</v>
      </c>
      <c r="K23" s="17"/>
      <c r="L23" s="17"/>
      <c r="M23" s="17"/>
    </row>
    <row r="24" spans="2:34" ht="15" customHeight="1" x14ac:dyDescent="0.15">
      <c r="B24" s="159">
        <v>4</v>
      </c>
      <c r="C24" s="200">
        <f t="shared" si="0"/>
        <v>323</v>
      </c>
      <c r="D24" s="200"/>
      <c r="E24" s="160">
        <f t="shared" si="1"/>
        <v>5</v>
      </c>
      <c r="F24" s="161">
        <f t="shared" si="2"/>
        <v>1.6</v>
      </c>
      <c r="G24" s="160">
        <f t="shared" si="3"/>
        <v>1.76</v>
      </c>
      <c r="H24" s="162">
        <f t="shared" si="4"/>
        <v>572.83104378523763</v>
      </c>
      <c r="I24" s="163">
        <f t="shared" si="4"/>
        <v>452</v>
      </c>
      <c r="J24" s="164">
        <f t="shared" si="4"/>
        <v>232.73846709347401</v>
      </c>
      <c r="K24" s="17"/>
      <c r="L24" s="17"/>
      <c r="M24" s="17"/>
    </row>
    <row r="25" spans="2:34" ht="15" customHeight="1" x14ac:dyDescent="0.15">
      <c r="B25" s="159">
        <v>6</v>
      </c>
      <c r="C25" s="200">
        <f t="shared" si="0"/>
        <v>485</v>
      </c>
      <c r="D25" s="200"/>
      <c r="E25" s="160">
        <f t="shared" si="1"/>
        <v>7.5</v>
      </c>
      <c r="F25" s="161">
        <f t="shared" si="2"/>
        <v>2.4000000000000004</v>
      </c>
      <c r="G25" s="160">
        <f t="shared" si="3"/>
        <v>2.64</v>
      </c>
      <c r="H25" s="162">
        <f t="shared" si="4"/>
        <v>859.24656567785644</v>
      </c>
      <c r="I25" s="163">
        <f t="shared" si="4"/>
        <v>678</v>
      </c>
      <c r="J25" s="164">
        <f t="shared" si="4"/>
        <v>349.10770064021102</v>
      </c>
      <c r="K25" s="17"/>
      <c r="L25" s="17"/>
      <c r="M25" s="17"/>
    </row>
    <row r="26" spans="2:34" ht="15" customHeight="1" x14ac:dyDescent="0.15">
      <c r="B26" s="159">
        <v>8</v>
      </c>
      <c r="C26" s="200">
        <f t="shared" si="0"/>
        <v>647</v>
      </c>
      <c r="D26" s="200"/>
      <c r="E26" s="160">
        <f t="shared" si="1"/>
        <v>10</v>
      </c>
      <c r="F26" s="161">
        <f t="shared" si="2"/>
        <v>3.2</v>
      </c>
      <c r="G26" s="160">
        <f t="shared" si="3"/>
        <v>3.52</v>
      </c>
      <c r="H26" s="162">
        <f t="shared" si="4"/>
        <v>1145.6620875704753</v>
      </c>
      <c r="I26" s="163">
        <f t="shared" si="4"/>
        <v>904</v>
      </c>
      <c r="J26" s="164">
        <f t="shared" si="4"/>
        <v>465.47693418694803</v>
      </c>
      <c r="K26" s="17"/>
      <c r="L26" s="17"/>
      <c r="M26" s="17"/>
    </row>
    <row r="27" spans="2:34" ht="15" customHeight="1" x14ac:dyDescent="0.15">
      <c r="B27" s="159">
        <v>10</v>
      </c>
      <c r="C27" s="200">
        <f t="shared" si="0"/>
        <v>809</v>
      </c>
      <c r="D27" s="200"/>
      <c r="E27" s="160">
        <f t="shared" si="1"/>
        <v>12.5</v>
      </c>
      <c r="F27" s="161">
        <f t="shared" si="2"/>
        <v>4</v>
      </c>
      <c r="G27" s="160">
        <f t="shared" si="3"/>
        <v>4.4000000000000004</v>
      </c>
      <c r="H27" s="162">
        <f t="shared" si="4"/>
        <v>1432.0776094630942</v>
      </c>
      <c r="I27" s="163">
        <f t="shared" si="4"/>
        <v>1130</v>
      </c>
      <c r="J27" s="164">
        <f t="shared" si="4"/>
        <v>581.84616773368498</v>
      </c>
      <c r="K27" s="17"/>
      <c r="L27" s="17"/>
      <c r="M27" s="17"/>
      <c r="N27" s="18"/>
    </row>
    <row r="28" spans="2:34" ht="15" customHeight="1" x14ac:dyDescent="0.15">
      <c r="B28" s="159">
        <v>12</v>
      </c>
      <c r="C28" s="200">
        <f t="shared" si="0"/>
        <v>971</v>
      </c>
      <c r="D28" s="200"/>
      <c r="E28" s="160">
        <f t="shared" si="1"/>
        <v>15</v>
      </c>
      <c r="F28" s="161">
        <f t="shared" si="2"/>
        <v>4.8000000000000007</v>
      </c>
      <c r="G28" s="160">
        <f t="shared" si="3"/>
        <v>5.28</v>
      </c>
      <c r="H28" s="162">
        <f t="shared" si="4"/>
        <v>1718.4931313557129</v>
      </c>
      <c r="I28" s="163">
        <f t="shared" si="4"/>
        <v>1356</v>
      </c>
      <c r="J28" s="164">
        <f t="shared" si="4"/>
        <v>698.21540128042204</v>
      </c>
      <c r="K28" s="17"/>
      <c r="L28" s="17"/>
      <c r="M28" s="17"/>
      <c r="N28" s="18"/>
    </row>
    <row r="29" spans="2:34" ht="15" customHeight="1" x14ac:dyDescent="0.15">
      <c r="B29" s="159">
        <v>14</v>
      </c>
      <c r="C29" s="200">
        <f t="shared" si="0"/>
        <v>1133</v>
      </c>
      <c r="D29" s="200"/>
      <c r="E29" s="160">
        <f t="shared" si="1"/>
        <v>17.5</v>
      </c>
      <c r="F29" s="161">
        <f t="shared" si="2"/>
        <v>5.6000000000000005</v>
      </c>
      <c r="G29" s="160">
        <f t="shared" si="3"/>
        <v>6.16</v>
      </c>
      <c r="H29" s="162">
        <f t="shared" si="4"/>
        <v>2004.9086532483316</v>
      </c>
      <c r="I29" s="163">
        <f t="shared" si="4"/>
        <v>1582</v>
      </c>
      <c r="J29" s="164">
        <f t="shared" si="4"/>
        <v>814.58463482715911</v>
      </c>
      <c r="K29" s="17"/>
      <c r="L29" s="17"/>
      <c r="M29" s="17"/>
      <c r="N29" s="18"/>
    </row>
    <row r="30" spans="2:34" ht="15" customHeight="1" x14ac:dyDescent="0.15">
      <c r="B30" s="159">
        <v>16</v>
      </c>
      <c r="C30" s="200">
        <f t="shared" si="0"/>
        <v>1295</v>
      </c>
      <c r="D30" s="200"/>
      <c r="E30" s="160">
        <f t="shared" si="1"/>
        <v>20</v>
      </c>
      <c r="F30" s="161">
        <f t="shared" si="2"/>
        <v>6.4</v>
      </c>
      <c r="G30" s="160">
        <f t="shared" si="3"/>
        <v>7.04</v>
      </c>
      <c r="H30" s="162">
        <f t="shared" si="4"/>
        <v>2291.3241751409505</v>
      </c>
      <c r="I30" s="163">
        <f t="shared" si="4"/>
        <v>1808</v>
      </c>
      <c r="J30" s="164">
        <f t="shared" si="4"/>
        <v>930.95386837389606</v>
      </c>
      <c r="K30" s="17"/>
      <c r="L30" s="17"/>
      <c r="M30" s="17"/>
      <c r="N30" s="18"/>
    </row>
    <row r="31" spans="2:34" ht="15" customHeight="1" x14ac:dyDescent="0.15">
      <c r="B31" s="159">
        <v>18</v>
      </c>
      <c r="C31" s="200">
        <f t="shared" si="0"/>
        <v>1457</v>
      </c>
      <c r="D31" s="200"/>
      <c r="E31" s="160">
        <f t="shared" si="1"/>
        <v>22.5</v>
      </c>
      <c r="F31" s="161">
        <f t="shared" si="2"/>
        <v>7.2</v>
      </c>
      <c r="G31" s="160">
        <f t="shared" si="3"/>
        <v>7.92</v>
      </c>
      <c r="H31" s="162">
        <f t="shared" si="4"/>
        <v>2577.7396970335694</v>
      </c>
      <c r="I31" s="163">
        <f t="shared" si="4"/>
        <v>2034</v>
      </c>
      <c r="J31" s="164">
        <f t="shared" si="4"/>
        <v>1047.323101920633</v>
      </c>
      <c r="K31" s="17"/>
      <c r="L31" s="17"/>
      <c r="M31" s="17"/>
      <c r="N31" s="18"/>
    </row>
    <row r="32" spans="2:34" ht="15" customHeight="1" x14ac:dyDescent="0.15">
      <c r="B32" s="159">
        <v>20</v>
      </c>
      <c r="C32" s="200">
        <f t="shared" si="0"/>
        <v>1619</v>
      </c>
      <c r="D32" s="200"/>
      <c r="E32" s="160">
        <f t="shared" si="1"/>
        <v>25</v>
      </c>
      <c r="F32" s="161">
        <f t="shared" si="2"/>
        <v>8</v>
      </c>
      <c r="G32" s="160">
        <f t="shared" si="3"/>
        <v>8.8000000000000007</v>
      </c>
      <c r="H32" s="162">
        <f t="shared" si="4"/>
        <v>2864.1552189261884</v>
      </c>
      <c r="I32" s="163">
        <f t="shared" si="4"/>
        <v>2260</v>
      </c>
      <c r="J32" s="164">
        <f t="shared" si="4"/>
        <v>1163.69233546737</v>
      </c>
      <c r="K32" s="17"/>
      <c r="L32" s="17"/>
      <c r="M32" s="17"/>
      <c r="N32" s="18"/>
    </row>
    <row r="33" spans="1:37" ht="15" customHeight="1" x14ac:dyDescent="0.15">
      <c r="B33" s="159">
        <v>22</v>
      </c>
      <c r="C33" s="200">
        <f t="shared" si="0"/>
        <v>1781</v>
      </c>
      <c r="D33" s="200"/>
      <c r="E33" s="160">
        <f t="shared" si="1"/>
        <v>27.5</v>
      </c>
      <c r="F33" s="161">
        <f t="shared" si="2"/>
        <v>8.8000000000000007</v>
      </c>
      <c r="G33" s="160">
        <f t="shared" si="3"/>
        <v>9.68</v>
      </c>
      <c r="H33" s="162">
        <f t="shared" si="4"/>
        <v>3150.5707408188068</v>
      </c>
      <c r="I33" s="163">
        <f t="shared" si="4"/>
        <v>2486</v>
      </c>
      <c r="J33" s="164">
        <f t="shared" si="4"/>
        <v>1280.0615690141071</v>
      </c>
      <c r="K33" s="17"/>
      <c r="L33" s="17"/>
      <c r="M33" s="17"/>
      <c r="N33" s="18"/>
    </row>
    <row r="34" spans="1:37" ht="15" customHeight="1" x14ac:dyDescent="0.15">
      <c r="B34" s="159">
        <v>24</v>
      </c>
      <c r="C34" s="200">
        <f t="shared" si="0"/>
        <v>1943</v>
      </c>
      <c r="D34" s="200"/>
      <c r="E34" s="160">
        <f t="shared" si="1"/>
        <v>30</v>
      </c>
      <c r="F34" s="161">
        <f t="shared" si="2"/>
        <v>9.6000000000000014</v>
      </c>
      <c r="G34" s="160">
        <f t="shared" si="3"/>
        <v>10.56</v>
      </c>
      <c r="H34" s="162">
        <f t="shared" si="4"/>
        <v>3436.9862627114258</v>
      </c>
      <c r="I34" s="163">
        <f t="shared" si="4"/>
        <v>2712</v>
      </c>
      <c r="J34" s="164">
        <f t="shared" si="4"/>
        <v>1396.4308025608441</v>
      </c>
      <c r="K34" s="17"/>
      <c r="L34" s="17"/>
      <c r="M34" s="17"/>
      <c r="N34" s="18"/>
    </row>
    <row r="35" spans="1:37" ht="15" customHeight="1" x14ac:dyDescent="0.15">
      <c r="B35" s="159">
        <v>26</v>
      </c>
      <c r="C35" s="200">
        <f t="shared" si="0"/>
        <v>2105</v>
      </c>
      <c r="D35" s="200"/>
      <c r="E35" s="160">
        <f t="shared" si="1"/>
        <v>32.5</v>
      </c>
      <c r="F35" s="161">
        <f t="shared" si="2"/>
        <v>10.4</v>
      </c>
      <c r="G35" s="160">
        <f t="shared" si="3"/>
        <v>11.44</v>
      </c>
      <c r="H35" s="162">
        <f t="shared" si="4"/>
        <v>3723.4017846040447</v>
      </c>
      <c r="I35" s="163">
        <f t="shared" si="4"/>
        <v>2938</v>
      </c>
      <c r="J35" s="164">
        <f t="shared" si="4"/>
        <v>1512.800036107581</v>
      </c>
      <c r="K35" s="17"/>
      <c r="L35" s="17"/>
      <c r="M35" s="17"/>
      <c r="N35" s="18"/>
    </row>
    <row r="36" spans="1:37" ht="15" customHeight="1" x14ac:dyDescent="0.15">
      <c r="B36" s="159">
        <v>28</v>
      </c>
      <c r="C36" s="200">
        <f t="shared" si="0"/>
        <v>2267</v>
      </c>
      <c r="D36" s="200"/>
      <c r="E36" s="160">
        <f t="shared" si="1"/>
        <v>35</v>
      </c>
      <c r="F36" s="161">
        <f t="shared" si="2"/>
        <v>11.200000000000001</v>
      </c>
      <c r="G36" s="160">
        <f t="shared" si="3"/>
        <v>12.32</v>
      </c>
      <c r="H36" s="162">
        <f t="shared" si="4"/>
        <v>4009.8173064966632</v>
      </c>
      <c r="I36" s="163">
        <f t="shared" si="4"/>
        <v>3164</v>
      </c>
      <c r="J36" s="164">
        <f t="shared" si="4"/>
        <v>1629.1692696543182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8"/>
    </row>
    <row r="37" spans="1:37" ht="15" customHeight="1" x14ac:dyDescent="0.15">
      <c r="B37" s="165">
        <v>30</v>
      </c>
      <c r="C37" s="208">
        <f t="shared" si="0"/>
        <v>2429</v>
      </c>
      <c r="D37" s="208"/>
      <c r="E37" s="166">
        <f t="shared" si="1"/>
        <v>37.5</v>
      </c>
      <c r="F37" s="167">
        <f t="shared" si="2"/>
        <v>12</v>
      </c>
      <c r="G37" s="166">
        <f t="shared" si="3"/>
        <v>13.2</v>
      </c>
      <c r="H37" s="168">
        <f t="shared" si="4"/>
        <v>4296.2328283892821</v>
      </c>
      <c r="I37" s="169">
        <f t="shared" si="4"/>
        <v>3390</v>
      </c>
      <c r="J37" s="170">
        <f t="shared" si="4"/>
        <v>1745.5385032010552</v>
      </c>
      <c r="K37" s="91"/>
      <c r="AD37" s="17"/>
      <c r="AE37" s="17"/>
      <c r="AF37" s="18"/>
    </row>
    <row r="38" spans="1:37" ht="15" customHeight="1" x14ac:dyDescent="0.15">
      <c r="C38" s="88"/>
      <c r="G38" s="171"/>
      <c r="H38" s="171"/>
      <c r="I38" s="171"/>
      <c r="J38" s="171"/>
      <c r="K38" s="91"/>
      <c r="AD38" s="17"/>
      <c r="AE38" s="17"/>
      <c r="AF38" s="18"/>
    </row>
    <row r="39" spans="1:37" ht="15" customHeight="1" x14ac:dyDescent="0.15">
      <c r="B39" s="204" t="s">
        <v>107</v>
      </c>
      <c r="C39" s="204"/>
      <c r="D39" s="204"/>
      <c r="E39" s="204"/>
      <c r="F39" s="172">
        <v>45</v>
      </c>
      <c r="G39" s="173">
        <v>40</v>
      </c>
      <c r="H39" s="173">
        <v>35</v>
      </c>
      <c r="I39" s="173">
        <v>30</v>
      </c>
      <c r="J39" s="174">
        <v>25</v>
      </c>
      <c r="K39" s="91"/>
      <c r="AD39" s="17"/>
      <c r="AE39" s="17"/>
      <c r="AF39" s="18"/>
    </row>
    <row r="40" spans="1:37" ht="15" customHeight="1" x14ac:dyDescent="0.15">
      <c r="B40" s="205" t="s">
        <v>108</v>
      </c>
      <c r="C40" s="205"/>
      <c r="D40" s="205"/>
      <c r="E40" s="205"/>
      <c r="F40" s="175">
        <v>0.87</v>
      </c>
      <c r="G40" s="167">
        <v>0.75</v>
      </c>
      <c r="H40" s="167">
        <v>0.63</v>
      </c>
      <c r="I40" s="167">
        <v>0.51</v>
      </c>
      <c r="J40" s="176">
        <v>0.41</v>
      </c>
      <c r="K40" s="91"/>
      <c r="AD40" s="17"/>
      <c r="AE40" s="17"/>
      <c r="AF40" s="18"/>
    </row>
    <row r="41" spans="1:37" ht="15" customHeight="1" x14ac:dyDescent="0.15">
      <c r="B41" s="177"/>
      <c r="K41" s="91"/>
      <c r="AD41" s="91"/>
    </row>
    <row r="42" spans="1:37" ht="15" customHeight="1" x14ac:dyDescent="0.15">
      <c r="A42" s="178"/>
      <c r="B42" s="179" t="s">
        <v>71</v>
      </c>
      <c r="C42" s="180"/>
      <c r="D42" s="181"/>
      <c r="E42" s="181"/>
      <c r="F42" s="181"/>
      <c r="G42" s="181"/>
      <c r="H42" s="181"/>
      <c r="I42" s="181"/>
      <c r="J42" s="182" t="s">
        <v>109</v>
      </c>
    </row>
    <row r="43" spans="1:37" ht="15" customHeight="1" x14ac:dyDescent="0.15">
      <c r="A43" s="178"/>
      <c r="B43" s="179" t="s">
        <v>73</v>
      </c>
      <c r="C43" s="180"/>
      <c r="D43" s="181"/>
      <c r="E43" s="181"/>
      <c r="F43" s="181"/>
      <c r="G43" s="181"/>
      <c r="H43" s="181"/>
      <c r="I43" s="181"/>
      <c r="J43" s="182" t="s">
        <v>74</v>
      </c>
    </row>
    <row r="44" spans="1:37" ht="15" customHeight="1" x14ac:dyDescent="0.15">
      <c r="A44" s="178"/>
      <c r="B44" s="179" t="s">
        <v>110</v>
      </c>
      <c r="C44" s="180"/>
      <c r="D44" s="181"/>
      <c r="E44" s="181"/>
      <c r="F44" s="181"/>
      <c r="G44" s="181"/>
      <c r="H44" s="181"/>
      <c r="I44" s="181"/>
      <c r="J44" s="182" t="s">
        <v>115</v>
      </c>
    </row>
    <row r="45" spans="1:37" ht="15" customHeight="1" x14ac:dyDescent="0.15">
      <c r="A45" s="178"/>
      <c r="B45" s="183" t="s">
        <v>76</v>
      </c>
      <c r="C45" s="184"/>
      <c r="D45" s="181"/>
      <c r="E45" s="181"/>
      <c r="F45" s="181"/>
      <c r="G45" s="181"/>
      <c r="H45" s="181"/>
      <c r="I45" s="181"/>
      <c r="J45" s="182" t="s">
        <v>77</v>
      </c>
      <c r="AF45" s="190" t="s">
        <v>116</v>
      </c>
      <c r="AG45" s="190"/>
      <c r="AH45" s="190"/>
      <c r="AI45" s="190"/>
      <c r="AJ45" s="190"/>
      <c r="AK45" s="190"/>
    </row>
    <row r="46" spans="1:37" ht="15" customHeight="1" x14ac:dyDescent="0.15">
      <c r="A46" s="185"/>
      <c r="B46" s="183" t="s">
        <v>78</v>
      </c>
      <c r="C46" s="180"/>
      <c r="D46" s="181"/>
      <c r="E46" s="181"/>
      <c r="F46" s="181"/>
      <c r="G46" s="181"/>
      <c r="H46" s="181"/>
      <c r="I46" s="181"/>
      <c r="J46" s="182" t="s">
        <v>79</v>
      </c>
      <c r="AF46" s="190"/>
      <c r="AG46" s="190"/>
      <c r="AH46" s="190"/>
      <c r="AI46" s="190"/>
      <c r="AJ46" s="190"/>
      <c r="AK46" s="190"/>
    </row>
    <row r="47" spans="1:37" ht="9" customHeight="1" x14ac:dyDescent="0.15">
      <c r="A47" s="185"/>
      <c r="B47" s="85"/>
      <c r="C47" s="85"/>
      <c r="J47" s="87"/>
      <c r="AF47" s="211"/>
      <c r="AG47" s="211"/>
      <c r="AH47" s="211"/>
      <c r="AI47" s="211"/>
      <c r="AJ47" s="190"/>
      <c r="AK47" s="190"/>
    </row>
    <row r="48" spans="1:37" ht="15" customHeight="1" x14ac:dyDescent="0.15">
      <c r="A48" s="185"/>
      <c r="B48" s="119" t="s">
        <v>112</v>
      </c>
      <c r="C48" s="85"/>
      <c r="J48" s="87"/>
      <c r="AF48" s="211"/>
      <c r="AG48" s="211"/>
      <c r="AH48" s="211"/>
      <c r="AI48" s="211"/>
      <c r="AJ48" s="190"/>
      <c r="AK48" s="190"/>
    </row>
    <row r="49" spans="1:37" ht="24" customHeight="1" x14ac:dyDescent="0.15">
      <c r="A49" s="186"/>
      <c r="B49" s="206" t="s">
        <v>117</v>
      </c>
      <c r="C49" s="206"/>
      <c r="D49" s="206"/>
      <c r="E49" s="206"/>
      <c r="F49" s="206"/>
      <c r="G49" s="206"/>
      <c r="H49" s="206"/>
      <c r="I49" s="206"/>
      <c r="J49" s="206"/>
      <c r="AF49" s="211"/>
      <c r="AG49" s="211"/>
      <c r="AH49" s="211"/>
      <c r="AI49" s="211"/>
      <c r="AJ49" s="190"/>
      <c r="AK49" s="190"/>
    </row>
    <row r="50" spans="1:37" x14ac:dyDescent="0.15">
      <c r="A50" s="207"/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F50" s="211"/>
      <c r="AG50" s="211"/>
      <c r="AH50" s="211"/>
      <c r="AI50" s="211"/>
    </row>
    <row r="51" spans="1:37" x14ac:dyDescent="0.15">
      <c r="A51" s="185"/>
    </row>
    <row r="52" spans="1:37" x14ac:dyDescent="0.15">
      <c r="A52" s="185"/>
    </row>
    <row r="53" spans="1:37" x14ac:dyDescent="0.15">
      <c r="A53" s="185"/>
    </row>
    <row r="54" spans="1:37" x14ac:dyDescent="0.15">
      <c r="A54" s="185"/>
    </row>
    <row r="55" spans="1:37" x14ac:dyDescent="0.15">
      <c r="A55" s="185"/>
    </row>
    <row r="56" spans="1:37" x14ac:dyDescent="0.15">
      <c r="A56" s="185"/>
    </row>
  </sheetData>
  <mergeCells count="28">
    <mergeCell ref="AF47:AI50"/>
    <mergeCell ref="B49:J49"/>
    <mergeCell ref="A50:L50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B39:E39"/>
    <mergeCell ref="B40:E40"/>
    <mergeCell ref="C28:D28"/>
    <mergeCell ref="C20:D20"/>
    <mergeCell ref="L20:S20"/>
    <mergeCell ref="V20:AC20"/>
    <mergeCell ref="C21:D21"/>
    <mergeCell ref="L21:Y21"/>
    <mergeCell ref="C22:D22"/>
    <mergeCell ref="L22:S22"/>
    <mergeCell ref="V22:AC22"/>
    <mergeCell ref="C23:D23"/>
    <mergeCell ref="C24:D24"/>
    <mergeCell ref="C25:D25"/>
    <mergeCell ref="C26:D26"/>
    <mergeCell ref="C27:D27"/>
  </mergeCells>
  <pageMargins left="0.39374999999999999" right="0.19652777777777777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showGridLines="0" workbookViewId="0">
      <selection activeCell="I11" sqref="I11"/>
    </sheetView>
  </sheetViews>
  <sheetFormatPr defaultColWidth="9.140625" defaultRowHeight="10.5" x14ac:dyDescent="0.15"/>
  <cols>
    <col min="1" max="1" width="4.7109375" style="86" customWidth="1"/>
    <col min="2" max="2" width="6.85546875" style="88" customWidth="1"/>
    <col min="3" max="3" width="5.42578125" style="90" customWidth="1"/>
    <col min="4" max="4" width="5.140625" style="86" customWidth="1"/>
    <col min="5" max="5" width="7.85546875" style="86" customWidth="1"/>
    <col min="6" max="6" width="8.140625" style="86" customWidth="1"/>
    <col min="7" max="7" width="6.7109375" style="86" customWidth="1"/>
    <col min="8" max="8" width="8.5703125" style="86" customWidth="1"/>
    <col min="9" max="9" width="8.7109375" style="86" customWidth="1"/>
    <col min="10" max="10" width="8.5703125" style="86" customWidth="1"/>
    <col min="11" max="16384" width="9.140625" style="86"/>
  </cols>
  <sheetData>
    <row r="1" spans="2:10" x14ac:dyDescent="0.15">
      <c r="C1" s="86"/>
    </row>
    <row r="2" spans="2:10" ht="12.75" hidden="1" customHeight="1" x14ac:dyDescent="0.15">
      <c r="B2" s="89"/>
      <c r="F2" s="87" t="s">
        <v>80</v>
      </c>
      <c r="G2" s="86" t="s">
        <v>81</v>
      </c>
      <c r="H2" s="86">
        <f>SERIESSUM((H19/50),$J$11,0,1)</f>
        <v>1.269429715954121</v>
      </c>
      <c r="I2" s="86">
        <f>SERIESSUM((I19/50),$J$11,0,1)</f>
        <v>1</v>
      </c>
      <c r="J2" s="86">
        <f>SERIESSUM((J19/50),$J$11,0,1)</f>
        <v>0.51252011052134316</v>
      </c>
    </row>
    <row r="3" spans="2:10" s="91" customFormat="1" ht="12.75" hidden="1" customHeight="1" x14ac:dyDescent="0.2">
      <c r="C3" s="92"/>
      <c r="E3" s="93"/>
      <c r="F3" s="94" t="s">
        <v>82</v>
      </c>
      <c r="G3" s="91" t="s">
        <v>83</v>
      </c>
      <c r="H3" s="91">
        <v>1</v>
      </c>
      <c r="I3" s="91">
        <v>1</v>
      </c>
      <c r="J3" s="91">
        <v>1</v>
      </c>
    </row>
    <row r="4" spans="2:10" s="91" customFormat="1" ht="12.75" hidden="1" customHeight="1" x14ac:dyDescent="0.2">
      <c r="C4" s="92"/>
      <c r="E4" s="69"/>
    </row>
    <row r="5" spans="2:10" s="91" customFormat="1" ht="14.25" customHeight="1" x14ac:dyDescent="0.2">
      <c r="C5" s="92"/>
      <c r="E5" s="69"/>
      <c r="I5" s="191"/>
    </row>
    <row r="6" spans="2:10" s="91" customFormat="1" ht="22.5" customHeight="1" x14ac:dyDescent="0.3">
      <c r="B6" s="96" t="s">
        <v>118</v>
      </c>
      <c r="C6" s="92"/>
      <c r="E6" s="69"/>
    </row>
    <row r="7" spans="2:10" s="91" customFormat="1" ht="15.75" customHeight="1" x14ac:dyDescent="0.2">
      <c r="B7" s="97"/>
      <c r="C7" s="92"/>
      <c r="E7" s="69"/>
    </row>
    <row r="8" spans="2:10" s="91" customFormat="1" ht="12.75" customHeight="1" x14ac:dyDescent="0.2">
      <c r="B8" s="98" t="s">
        <v>85</v>
      </c>
      <c r="C8" s="92"/>
      <c r="E8" s="69"/>
      <c r="F8" s="19"/>
      <c r="G8" s="19"/>
      <c r="H8" s="19"/>
      <c r="I8" s="73" t="s">
        <v>86</v>
      </c>
      <c r="J8" s="19"/>
    </row>
    <row r="9" spans="2:10" ht="15" customHeight="1" x14ac:dyDescent="0.15">
      <c r="B9" s="99" t="s">
        <v>28</v>
      </c>
      <c r="C9" s="26" t="s">
        <v>29</v>
      </c>
      <c r="D9" s="25" t="s">
        <v>30</v>
      </c>
      <c r="E9" s="27" t="s">
        <v>31</v>
      </c>
      <c r="F9" s="25" t="s">
        <v>32</v>
      </c>
      <c r="G9" s="25" t="s">
        <v>33</v>
      </c>
      <c r="H9" s="25" t="s">
        <v>34</v>
      </c>
      <c r="I9" s="27" t="s">
        <v>35</v>
      </c>
      <c r="J9" s="29"/>
    </row>
    <row r="10" spans="2:10" s="104" customFormat="1" ht="15" customHeight="1" x14ac:dyDescent="0.2">
      <c r="B10" s="100" t="s">
        <v>36</v>
      </c>
      <c r="C10" s="101" t="s">
        <v>37</v>
      </c>
      <c r="D10" s="102" t="s">
        <v>38</v>
      </c>
      <c r="E10" s="102" t="s">
        <v>39</v>
      </c>
      <c r="F10" s="102" t="s">
        <v>40</v>
      </c>
      <c r="G10" s="102" t="s">
        <v>41</v>
      </c>
      <c r="H10" s="102" t="s">
        <v>42</v>
      </c>
      <c r="I10" s="102" t="s">
        <v>43</v>
      </c>
      <c r="J10" s="103" t="s">
        <v>44</v>
      </c>
    </row>
    <row r="11" spans="2:10" s="91" customFormat="1" ht="15" customHeight="1" x14ac:dyDescent="0.2">
      <c r="B11" s="105">
        <v>600</v>
      </c>
      <c r="C11" s="106">
        <v>679</v>
      </c>
      <c r="D11" s="106">
        <v>80</v>
      </c>
      <c r="E11" s="106">
        <v>80</v>
      </c>
      <c r="F11" s="107">
        <v>1.55</v>
      </c>
      <c r="G11" s="107">
        <v>0.38</v>
      </c>
      <c r="H11" s="107">
        <v>0.48</v>
      </c>
      <c r="I11" s="108">
        <v>125</v>
      </c>
      <c r="J11" s="109">
        <v>1.3085</v>
      </c>
    </row>
    <row r="12" spans="2:10" ht="15" customHeight="1" x14ac:dyDescent="0.2">
      <c r="B12" s="110" t="s">
        <v>45</v>
      </c>
      <c r="C12" s="111" t="s">
        <v>45</v>
      </c>
      <c r="D12" s="112" t="s">
        <v>45</v>
      </c>
      <c r="E12" s="112" t="s">
        <v>45</v>
      </c>
      <c r="F12" s="112" t="s">
        <v>46</v>
      </c>
      <c r="G12" s="112" t="s">
        <v>47</v>
      </c>
      <c r="H12" s="112" t="s">
        <v>87</v>
      </c>
      <c r="I12" s="112" t="s">
        <v>49</v>
      </c>
      <c r="J12" s="113" t="s">
        <v>36</v>
      </c>
    </row>
    <row r="13" spans="2:10" s="91" customFormat="1" ht="15" customHeight="1" x14ac:dyDescent="0.2">
      <c r="B13" s="114">
        <f>E11*C11*D11/1000000000</f>
        <v>4.3455999999999998E-3</v>
      </c>
      <c r="C13" s="115" t="s">
        <v>88</v>
      </c>
      <c r="J13" s="116"/>
    </row>
    <row r="14" spans="2:10" ht="15" customHeight="1" x14ac:dyDescent="0.15">
      <c r="B14" s="97"/>
      <c r="C14" s="85"/>
      <c r="D14" s="89"/>
      <c r="E14" s="89"/>
      <c r="F14" s="89"/>
      <c r="I14" s="117" t="s">
        <v>89</v>
      </c>
      <c r="J14" s="118" t="s">
        <v>90</v>
      </c>
    </row>
    <row r="15" spans="2:10" s="187" customFormat="1" ht="15" customHeight="1" x14ac:dyDescent="0.2">
      <c r="B15" s="119" t="s">
        <v>91</v>
      </c>
      <c r="C15" s="120"/>
      <c r="D15" s="120"/>
      <c r="E15" s="120"/>
      <c r="F15" s="120"/>
      <c r="G15" s="91"/>
      <c r="H15" s="91" t="s">
        <v>92</v>
      </c>
      <c r="I15" s="121" t="s">
        <v>93</v>
      </c>
      <c r="J15" s="122" t="s">
        <v>94</v>
      </c>
    </row>
    <row r="16" spans="2:10" s="91" customFormat="1" ht="15" customHeight="1" x14ac:dyDescent="0.2">
      <c r="B16" s="123"/>
      <c r="C16" s="124"/>
      <c r="D16" s="124"/>
      <c r="E16" s="124"/>
      <c r="F16" s="125" t="s">
        <v>95</v>
      </c>
      <c r="G16" s="126" t="s">
        <v>96</v>
      </c>
      <c r="H16" s="127">
        <v>90</v>
      </c>
      <c r="I16" s="128">
        <v>75</v>
      </c>
      <c r="J16" s="129">
        <v>55</v>
      </c>
    </row>
    <row r="17" spans="2:10" s="91" customFormat="1" ht="15" customHeight="1" x14ac:dyDescent="0.2">
      <c r="B17" s="130"/>
      <c r="C17" s="131"/>
      <c r="F17" s="94" t="s">
        <v>97</v>
      </c>
      <c r="G17" s="132" t="s">
        <v>98</v>
      </c>
      <c r="H17" s="106">
        <v>70</v>
      </c>
      <c r="I17" s="133">
        <v>65</v>
      </c>
      <c r="J17" s="134">
        <v>45</v>
      </c>
    </row>
    <row r="18" spans="2:10" s="91" customFormat="1" ht="15" customHeight="1" x14ac:dyDescent="0.2">
      <c r="B18" s="135"/>
      <c r="F18" s="94" t="s">
        <v>99</v>
      </c>
      <c r="G18" s="132" t="s">
        <v>100</v>
      </c>
      <c r="H18" s="108">
        <v>20</v>
      </c>
      <c r="I18" s="136">
        <v>20</v>
      </c>
      <c r="J18" s="137">
        <v>20</v>
      </c>
    </row>
    <row r="19" spans="2:10" s="91" customFormat="1" ht="15" customHeight="1" x14ac:dyDescent="0.2">
      <c r="B19" s="138"/>
      <c r="C19" s="139"/>
      <c r="D19" s="140"/>
      <c r="E19" s="141"/>
      <c r="F19" s="142" t="s">
        <v>101</v>
      </c>
      <c r="G19" s="143" t="s">
        <v>102</v>
      </c>
      <c r="H19" s="144">
        <f>((H16+H17)/2)-H18</f>
        <v>60</v>
      </c>
      <c r="I19" s="145">
        <f>((I16+I17)/2)-I18</f>
        <v>50</v>
      </c>
      <c r="J19" s="146">
        <f>((J16+J17)/2)-J18</f>
        <v>30</v>
      </c>
    </row>
    <row r="20" spans="2:10" s="91" customFormat="1" ht="15" customHeight="1" x14ac:dyDescent="0.2">
      <c r="B20" s="147" t="s">
        <v>103</v>
      </c>
      <c r="C20" s="201" t="s">
        <v>30</v>
      </c>
      <c r="D20" s="201"/>
      <c r="E20" s="148" t="s">
        <v>32</v>
      </c>
      <c r="F20" s="149" t="s">
        <v>41</v>
      </c>
      <c r="G20" s="150" t="s">
        <v>42</v>
      </c>
      <c r="H20" s="148" t="s">
        <v>43</v>
      </c>
      <c r="I20" s="151" t="s">
        <v>43</v>
      </c>
      <c r="J20" s="152" t="s">
        <v>43</v>
      </c>
    </row>
    <row r="21" spans="2:10" s="104" customFormat="1" ht="15" customHeight="1" thickBot="1" x14ac:dyDescent="0.2">
      <c r="B21" s="153" t="s">
        <v>104</v>
      </c>
      <c r="C21" s="202" t="s">
        <v>105</v>
      </c>
      <c r="D21" s="202"/>
      <c r="E21" s="155" t="s">
        <v>46</v>
      </c>
      <c r="F21" s="155" t="s">
        <v>47</v>
      </c>
      <c r="G21" s="156" t="s">
        <v>87</v>
      </c>
      <c r="H21" s="154" t="s">
        <v>106</v>
      </c>
      <c r="I21" s="157" t="s">
        <v>106</v>
      </c>
      <c r="J21" s="158" t="s">
        <v>106</v>
      </c>
    </row>
    <row r="22" spans="2:10" ht="15" customHeight="1" x14ac:dyDescent="0.15">
      <c r="B22" s="159">
        <v>1</v>
      </c>
      <c r="C22" s="203">
        <f t="shared" ref="C22:C37" si="0">$D$11*B22+B22-1</f>
        <v>80</v>
      </c>
      <c r="D22" s="203"/>
      <c r="E22" s="160">
        <f t="shared" ref="E22:E37" si="1">$F$11*B22</f>
        <v>1.55</v>
      </c>
      <c r="F22" s="161">
        <f t="shared" ref="F22:F37" si="2">$G$11*B22</f>
        <v>0.38</v>
      </c>
      <c r="G22" s="160">
        <f t="shared" ref="G22:G37" si="3">$H$11*B22</f>
        <v>0.48</v>
      </c>
      <c r="H22" s="162">
        <f t="shared" ref="H22:J37" si="4">$I$11*H$2*H$3*$B22</f>
        <v>158.67871449426514</v>
      </c>
      <c r="I22" s="163">
        <f t="shared" si="4"/>
        <v>125</v>
      </c>
      <c r="J22" s="164">
        <f t="shared" si="4"/>
        <v>64.065013815167902</v>
      </c>
    </row>
    <row r="23" spans="2:10" ht="15" customHeight="1" x14ac:dyDescent="0.15">
      <c r="B23" s="159">
        <v>2</v>
      </c>
      <c r="C23" s="200">
        <f t="shared" si="0"/>
        <v>161</v>
      </c>
      <c r="D23" s="200"/>
      <c r="E23" s="160">
        <f t="shared" si="1"/>
        <v>3.1</v>
      </c>
      <c r="F23" s="161">
        <f t="shared" si="2"/>
        <v>0.76</v>
      </c>
      <c r="G23" s="160">
        <f t="shared" si="3"/>
        <v>0.96</v>
      </c>
      <c r="H23" s="162">
        <f t="shared" si="4"/>
        <v>317.35742898853027</v>
      </c>
      <c r="I23" s="163">
        <f t="shared" si="4"/>
        <v>250</v>
      </c>
      <c r="J23" s="164">
        <f t="shared" si="4"/>
        <v>128.1300276303358</v>
      </c>
    </row>
    <row r="24" spans="2:10" ht="15" customHeight="1" x14ac:dyDescent="0.15">
      <c r="B24" s="159">
        <v>4</v>
      </c>
      <c r="C24" s="200">
        <f t="shared" si="0"/>
        <v>323</v>
      </c>
      <c r="D24" s="200"/>
      <c r="E24" s="160">
        <f t="shared" si="1"/>
        <v>6.2</v>
      </c>
      <c r="F24" s="161">
        <f t="shared" si="2"/>
        <v>1.52</v>
      </c>
      <c r="G24" s="160">
        <f t="shared" si="3"/>
        <v>1.92</v>
      </c>
      <c r="H24" s="162">
        <f t="shared" si="4"/>
        <v>634.71485797706055</v>
      </c>
      <c r="I24" s="163">
        <f t="shared" si="4"/>
        <v>500</v>
      </c>
      <c r="J24" s="164">
        <f t="shared" si="4"/>
        <v>256.26005526067161</v>
      </c>
    </row>
    <row r="25" spans="2:10" ht="15" customHeight="1" x14ac:dyDescent="0.15">
      <c r="B25" s="159">
        <v>6</v>
      </c>
      <c r="C25" s="200">
        <f t="shared" si="0"/>
        <v>485</v>
      </c>
      <c r="D25" s="200"/>
      <c r="E25" s="160">
        <f t="shared" si="1"/>
        <v>9.3000000000000007</v>
      </c>
      <c r="F25" s="161">
        <f t="shared" si="2"/>
        <v>2.2800000000000002</v>
      </c>
      <c r="G25" s="160">
        <f t="shared" si="3"/>
        <v>2.88</v>
      </c>
      <c r="H25" s="162">
        <f t="shared" si="4"/>
        <v>952.07228696559082</v>
      </c>
      <c r="I25" s="163">
        <f t="shared" si="4"/>
        <v>750</v>
      </c>
      <c r="J25" s="164">
        <f t="shared" si="4"/>
        <v>384.39008289100741</v>
      </c>
    </row>
    <row r="26" spans="2:10" ht="15" customHeight="1" x14ac:dyDescent="0.15">
      <c r="B26" s="159">
        <v>8</v>
      </c>
      <c r="C26" s="200">
        <f t="shared" si="0"/>
        <v>647</v>
      </c>
      <c r="D26" s="200"/>
      <c r="E26" s="160">
        <f t="shared" si="1"/>
        <v>12.4</v>
      </c>
      <c r="F26" s="161">
        <f t="shared" si="2"/>
        <v>3.04</v>
      </c>
      <c r="G26" s="160">
        <f t="shared" si="3"/>
        <v>3.84</v>
      </c>
      <c r="H26" s="162">
        <f t="shared" si="4"/>
        <v>1269.4297159541211</v>
      </c>
      <c r="I26" s="163">
        <f t="shared" si="4"/>
        <v>1000</v>
      </c>
      <c r="J26" s="164">
        <f t="shared" si="4"/>
        <v>512.52011052134321</v>
      </c>
    </row>
    <row r="27" spans="2:10" ht="15" customHeight="1" x14ac:dyDescent="0.15">
      <c r="B27" s="159">
        <v>10</v>
      </c>
      <c r="C27" s="200">
        <f t="shared" si="0"/>
        <v>809</v>
      </c>
      <c r="D27" s="200"/>
      <c r="E27" s="160">
        <f t="shared" si="1"/>
        <v>15.5</v>
      </c>
      <c r="F27" s="161">
        <f t="shared" si="2"/>
        <v>3.8</v>
      </c>
      <c r="G27" s="160">
        <f t="shared" si="3"/>
        <v>4.8</v>
      </c>
      <c r="H27" s="162">
        <f t="shared" si="4"/>
        <v>1586.7871449426514</v>
      </c>
      <c r="I27" s="163">
        <f t="shared" si="4"/>
        <v>1250</v>
      </c>
      <c r="J27" s="164">
        <f t="shared" si="4"/>
        <v>640.65013815167902</v>
      </c>
    </row>
    <row r="28" spans="2:10" ht="15" customHeight="1" x14ac:dyDescent="0.15">
      <c r="B28" s="159">
        <v>12</v>
      </c>
      <c r="C28" s="200">
        <f t="shared" si="0"/>
        <v>971</v>
      </c>
      <c r="D28" s="200"/>
      <c r="E28" s="160">
        <f t="shared" si="1"/>
        <v>18.600000000000001</v>
      </c>
      <c r="F28" s="161">
        <f t="shared" si="2"/>
        <v>4.5600000000000005</v>
      </c>
      <c r="G28" s="160">
        <f t="shared" si="3"/>
        <v>5.76</v>
      </c>
      <c r="H28" s="162">
        <f t="shared" si="4"/>
        <v>1904.1445739311816</v>
      </c>
      <c r="I28" s="163">
        <f t="shared" si="4"/>
        <v>1500</v>
      </c>
      <c r="J28" s="164">
        <f t="shared" si="4"/>
        <v>768.78016578201482</v>
      </c>
    </row>
    <row r="29" spans="2:10" ht="15" customHeight="1" x14ac:dyDescent="0.15">
      <c r="B29" s="159">
        <v>14</v>
      </c>
      <c r="C29" s="200">
        <f t="shared" si="0"/>
        <v>1133</v>
      </c>
      <c r="D29" s="200"/>
      <c r="E29" s="160">
        <f t="shared" si="1"/>
        <v>21.7</v>
      </c>
      <c r="F29" s="161">
        <f t="shared" si="2"/>
        <v>5.32</v>
      </c>
      <c r="G29" s="160">
        <f t="shared" si="3"/>
        <v>6.72</v>
      </c>
      <c r="H29" s="162">
        <f t="shared" si="4"/>
        <v>2221.5020029197121</v>
      </c>
      <c r="I29" s="163">
        <f t="shared" si="4"/>
        <v>1750</v>
      </c>
      <c r="J29" s="164">
        <f t="shared" si="4"/>
        <v>896.91019341235062</v>
      </c>
    </row>
    <row r="30" spans="2:10" ht="15" customHeight="1" x14ac:dyDescent="0.15">
      <c r="B30" s="159">
        <v>16</v>
      </c>
      <c r="C30" s="200">
        <f t="shared" si="0"/>
        <v>1295</v>
      </c>
      <c r="D30" s="200"/>
      <c r="E30" s="160">
        <f t="shared" si="1"/>
        <v>24.8</v>
      </c>
      <c r="F30" s="161">
        <f t="shared" si="2"/>
        <v>6.08</v>
      </c>
      <c r="G30" s="160">
        <f t="shared" si="3"/>
        <v>7.68</v>
      </c>
      <c r="H30" s="162">
        <f t="shared" si="4"/>
        <v>2538.8594319082422</v>
      </c>
      <c r="I30" s="163">
        <f t="shared" si="4"/>
        <v>2000</v>
      </c>
      <c r="J30" s="164">
        <f t="shared" si="4"/>
        <v>1025.0402210426864</v>
      </c>
    </row>
    <row r="31" spans="2:10" ht="15" customHeight="1" x14ac:dyDescent="0.15">
      <c r="B31" s="159">
        <v>18</v>
      </c>
      <c r="C31" s="200">
        <f t="shared" si="0"/>
        <v>1457</v>
      </c>
      <c r="D31" s="200"/>
      <c r="E31" s="160">
        <f t="shared" si="1"/>
        <v>27.900000000000002</v>
      </c>
      <c r="F31" s="161">
        <f t="shared" si="2"/>
        <v>6.84</v>
      </c>
      <c r="G31" s="160">
        <f t="shared" si="3"/>
        <v>8.64</v>
      </c>
      <c r="H31" s="162">
        <f t="shared" si="4"/>
        <v>2856.2168608967722</v>
      </c>
      <c r="I31" s="163">
        <f t="shared" si="4"/>
        <v>2250</v>
      </c>
      <c r="J31" s="164">
        <f t="shared" si="4"/>
        <v>1153.1702486730223</v>
      </c>
    </row>
    <row r="32" spans="2:10" ht="15" customHeight="1" x14ac:dyDescent="0.15">
      <c r="B32" s="159">
        <v>20</v>
      </c>
      <c r="C32" s="200">
        <f t="shared" si="0"/>
        <v>1619</v>
      </c>
      <c r="D32" s="200"/>
      <c r="E32" s="160">
        <f t="shared" si="1"/>
        <v>31</v>
      </c>
      <c r="F32" s="161">
        <f t="shared" si="2"/>
        <v>7.6</v>
      </c>
      <c r="G32" s="160">
        <f t="shared" si="3"/>
        <v>9.6</v>
      </c>
      <c r="H32" s="162">
        <f t="shared" si="4"/>
        <v>3173.5742898853027</v>
      </c>
      <c r="I32" s="163">
        <f t="shared" si="4"/>
        <v>2500</v>
      </c>
      <c r="J32" s="164">
        <f t="shared" si="4"/>
        <v>1281.300276303358</v>
      </c>
    </row>
    <row r="33" spans="1:10" ht="15" customHeight="1" x14ac:dyDescent="0.15">
      <c r="B33" s="159">
        <v>22</v>
      </c>
      <c r="C33" s="200">
        <f t="shared" si="0"/>
        <v>1781</v>
      </c>
      <c r="D33" s="200"/>
      <c r="E33" s="160">
        <f t="shared" si="1"/>
        <v>34.1</v>
      </c>
      <c r="F33" s="161">
        <f t="shared" si="2"/>
        <v>8.36</v>
      </c>
      <c r="G33" s="160">
        <f t="shared" si="3"/>
        <v>10.559999999999999</v>
      </c>
      <c r="H33" s="162">
        <f t="shared" si="4"/>
        <v>3490.9317188738332</v>
      </c>
      <c r="I33" s="163">
        <f t="shared" si="4"/>
        <v>2750</v>
      </c>
      <c r="J33" s="164">
        <f t="shared" si="4"/>
        <v>1409.4303039336937</v>
      </c>
    </row>
    <row r="34" spans="1:10" ht="15" customHeight="1" x14ac:dyDescent="0.15">
      <c r="B34" s="159">
        <v>24</v>
      </c>
      <c r="C34" s="200">
        <f t="shared" si="0"/>
        <v>1943</v>
      </c>
      <c r="D34" s="200"/>
      <c r="E34" s="160">
        <f t="shared" si="1"/>
        <v>37.200000000000003</v>
      </c>
      <c r="F34" s="161">
        <f t="shared" si="2"/>
        <v>9.120000000000001</v>
      </c>
      <c r="G34" s="160">
        <f t="shared" si="3"/>
        <v>11.52</v>
      </c>
      <c r="H34" s="162">
        <f t="shared" si="4"/>
        <v>3808.2891478623633</v>
      </c>
      <c r="I34" s="163">
        <f t="shared" si="4"/>
        <v>3000</v>
      </c>
      <c r="J34" s="164">
        <f t="shared" si="4"/>
        <v>1537.5603315640296</v>
      </c>
    </row>
    <row r="35" spans="1:10" ht="15" customHeight="1" x14ac:dyDescent="0.15">
      <c r="B35" s="159">
        <v>26</v>
      </c>
      <c r="C35" s="200">
        <f t="shared" si="0"/>
        <v>2105</v>
      </c>
      <c r="D35" s="200"/>
      <c r="E35" s="160">
        <f t="shared" si="1"/>
        <v>40.300000000000004</v>
      </c>
      <c r="F35" s="161">
        <f t="shared" si="2"/>
        <v>9.8800000000000008</v>
      </c>
      <c r="G35" s="160">
        <f t="shared" si="3"/>
        <v>12.48</v>
      </c>
      <c r="H35" s="162">
        <f t="shared" si="4"/>
        <v>4125.6465768508933</v>
      </c>
      <c r="I35" s="163">
        <f t="shared" si="4"/>
        <v>3250</v>
      </c>
      <c r="J35" s="164">
        <f t="shared" si="4"/>
        <v>1665.6903591943656</v>
      </c>
    </row>
    <row r="36" spans="1:10" ht="15" customHeight="1" x14ac:dyDescent="0.15">
      <c r="B36" s="159">
        <v>28</v>
      </c>
      <c r="C36" s="200">
        <f t="shared" si="0"/>
        <v>2267</v>
      </c>
      <c r="D36" s="200"/>
      <c r="E36" s="160">
        <f t="shared" si="1"/>
        <v>43.4</v>
      </c>
      <c r="F36" s="161">
        <f t="shared" si="2"/>
        <v>10.64</v>
      </c>
      <c r="G36" s="160">
        <f t="shared" si="3"/>
        <v>13.44</v>
      </c>
      <c r="H36" s="162">
        <f t="shared" si="4"/>
        <v>4443.0040058394243</v>
      </c>
      <c r="I36" s="163">
        <f t="shared" si="4"/>
        <v>3500</v>
      </c>
      <c r="J36" s="164">
        <f t="shared" si="4"/>
        <v>1793.8203868247012</v>
      </c>
    </row>
    <row r="37" spans="1:10" ht="15" customHeight="1" x14ac:dyDescent="0.15">
      <c r="B37" s="165">
        <v>30</v>
      </c>
      <c r="C37" s="208">
        <f t="shared" si="0"/>
        <v>2429</v>
      </c>
      <c r="D37" s="208"/>
      <c r="E37" s="166">
        <f t="shared" si="1"/>
        <v>46.5</v>
      </c>
      <c r="F37" s="167">
        <f t="shared" si="2"/>
        <v>11.4</v>
      </c>
      <c r="G37" s="166">
        <f t="shared" si="3"/>
        <v>14.399999999999999</v>
      </c>
      <c r="H37" s="168">
        <f t="shared" si="4"/>
        <v>4760.3614348279543</v>
      </c>
      <c r="I37" s="169">
        <f t="shared" si="4"/>
        <v>3750</v>
      </c>
      <c r="J37" s="170">
        <f t="shared" si="4"/>
        <v>1921.9504144550369</v>
      </c>
    </row>
    <row r="38" spans="1:10" ht="15" customHeight="1" x14ac:dyDescent="0.15">
      <c r="C38" s="88"/>
      <c r="G38" s="171"/>
      <c r="H38" s="171"/>
      <c r="I38" s="171"/>
      <c r="J38" s="171"/>
    </row>
    <row r="39" spans="1:10" ht="15" customHeight="1" x14ac:dyDescent="0.15">
      <c r="B39" s="204" t="s">
        <v>107</v>
      </c>
      <c r="C39" s="204"/>
      <c r="D39" s="204"/>
      <c r="E39" s="204"/>
      <c r="F39" s="172">
        <v>45</v>
      </c>
      <c r="G39" s="173">
        <v>40</v>
      </c>
      <c r="H39" s="173">
        <v>35</v>
      </c>
      <c r="I39" s="173">
        <v>30</v>
      </c>
      <c r="J39" s="174">
        <v>25</v>
      </c>
    </row>
    <row r="40" spans="1:10" ht="15" customHeight="1" x14ac:dyDescent="0.15">
      <c r="B40" s="205" t="s">
        <v>108</v>
      </c>
      <c r="C40" s="205"/>
      <c r="D40" s="205"/>
      <c r="E40" s="205"/>
      <c r="F40" s="175">
        <v>0.87</v>
      </c>
      <c r="G40" s="167">
        <v>0.75</v>
      </c>
      <c r="H40" s="167">
        <v>0.63</v>
      </c>
      <c r="I40" s="167">
        <v>0.51</v>
      </c>
      <c r="J40" s="176">
        <v>0.4</v>
      </c>
    </row>
    <row r="41" spans="1:10" ht="15" customHeight="1" x14ac:dyDescent="0.15">
      <c r="B41" s="177"/>
    </row>
    <row r="42" spans="1:10" ht="15" customHeight="1" x14ac:dyDescent="0.15">
      <c r="A42" s="178"/>
      <c r="B42" s="179" t="s">
        <v>71</v>
      </c>
      <c r="C42" s="180"/>
      <c r="D42" s="181"/>
      <c r="E42" s="181"/>
      <c r="F42" s="181"/>
      <c r="G42" s="181"/>
      <c r="H42" s="181"/>
      <c r="I42" s="181"/>
      <c r="J42" s="182" t="s">
        <v>109</v>
      </c>
    </row>
    <row r="43" spans="1:10" ht="15" customHeight="1" x14ac:dyDescent="0.15">
      <c r="A43" s="178"/>
      <c r="B43" s="179" t="s">
        <v>73</v>
      </c>
      <c r="C43" s="180"/>
      <c r="D43" s="181"/>
      <c r="E43" s="181"/>
      <c r="F43" s="181"/>
      <c r="G43" s="181"/>
      <c r="H43" s="181"/>
      <c r="I43" s="181"/>
      <c r="J43" s="182" t="s">
        <v>74</v>
      </c>
    </row>
    <row r="44" spans="1:10" ht="15" customHeight="1" x14ac:dyDescent="0.15">
      <c r="A44" s="178"/>
      <c r="B44" s="179" t="s">
        <v>110</v>
      </c>
      <c r="C44" s="180"/>
      <c r="D44" s="181"/>
      <c r="E44" s="181"/>
      <c r="F44" s="181"/>
      <c r="G44" s="181"/>
      <c r="H44" s="181"/>
      <c r="I44" s="181"/>
      <c r="J44" s="182" t="s">
        <v>119</v>
      </c>
    </row>
    <row r="45" spans="1:10" ht="15" customHeight="1" x14ac:dyDescent="0.15">
      <c r="A45" s="178"/>
      <c r="B45" s="183" t="s">
        <v>76</v>
      </c>
      <c r="C45" s="184"/>
      <c r="D45" s="181"/>
      <c r="E45" s="181"/>
      <c r="F45" s="181"/>
      <c r="G45" s="181"/>
      <c r="H45" s="181"/>
      <c r="I45" s="181"/>
      <c r="J45" s="182" t="s">
        <v>77</v>
      </c>
    </row>
    <row r="46" spans="1:10" ht="15" customHeight="1" x14ac:dyDescent="0.15">
      <c r="A46" s="185"/>
      <c r="B46" s="183" t="s">
        <v>78</v>
      </c>
      <c r="C46" s="180"/>
      <c r="D46" s="181"/>
      <c r="E46" s="181"/>
      <c r="F46" s="181"/>
      <c r="G46" s="181"/>
      <c r="H46" s="181"/>
      <c r="I46" s="181"/>
      <c r="J46" s="182" t="s">
        <v>79</v>
      </c>
    </row>
    <row r="47" spans="1:10" ht="12.75" customHeight="1" x14ac:dyDescent="0.15">
      <c r="A47" s="185"/>
      <c r="B47" s="85"/>
      <c r="C47" s="85"/>
      <c r="J47" s="87"/>
    </row>
    <row r="48" spans="1:10" ht="15" customHeight="1" x14ac:dyDescent="0.15">
      <c r="A48" s="185"/>
      <c r="B48" s="119" t="s">
        <v>112</v>
      </c>
      <c r="C48" s="85"/>
      <c r="J48" s="87"/>
    </row>
    <row r="49" spans="1:10" ht="69" customHeight="1" x14ac:dyDescent="0.15">
      <c r="A49" s="186"/>
      <c r="B49" s="206" t="s">
        <v>120</v>
      </c>
      <c r="C49" s="206"/>
      <c r="D49" s="206"/>
      <c r="E49" s="206"/>
      <c r="F49" s="206"/>
      <c r="G49" s="206"/>
      <c r="H49" s="206"/>
      <c r="I49" s="206"/>
      <c r="J49" s="206"/>
    </row>
    <row r="50" spans="1:10" x14ac:dyDescent="0.15">
      <c r="A50" s="207"/>
      <c r="B50" s="207"/>
      <c r="C50" s="207"/>
      <c r="D50" s="207"/>
      <c r="E50" s="207"/>
      <c r="F50" s="207"/>
      <c r="G50" s="207"/>
      <c r="H50" s="207"/>
      <c r="I50" s="207"/>
      <c r="J50" s="207"/>
    </row>
    <row r="51" spans="1:10" x14ac:dyDescent="0.15">
      <c r="A51" s="185"/>
    </row>
    <row r="52" spans="1:10" x14ac:dyDescent="0.15">
      <c r="A52" s="185"/>
    </row>
    <row r="53" spans="1:10" x14ac:dyDescent="0.15">
      <c r="A53" s="185"/>
    </row>
    <row r="54" spans="1:10" x14ac:dyDescent="0.15">
      <c r="A54" s="185"/>
    </row>
    <row r="55" spans="1:10" x14ac:dyDescent="0.15">
      <c r="A55" s="185"/>
    </row>
    <row r="56" spans="1:10" x14ac:dyDescent="0.15">
      <c r="A56" s="185"/>
    </row>
  </sheetData>
  <mergeCells count="22">
    <mergeCell ref="B39:E39"/>
    <mergeCell ref="B40:E40"/>
    <mergeCell ref="B49:J49"/>
    <mergeCell ref="A50:J50"/>
    <mergeCell ref="C32:D32"/>
    <mergeCell ref="C33:D33"/>
    <mergeCell ref="C34:D34"/>
    <mergeCell ref="C35:D35"/>
    <mergeCell ref="C36:D36"/>
    <mergeCell ref="C37:D37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</mergeCells>
  <pageMargins left="0.39374999999999999" right="0.19652777777777777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6"/>
  <sheetViews>
    <sheetView showGridLines="0" tabSelected="1" workbookViewId="0">
      <selection activeCell="L14" sqref="L14"/>
    </sheetView>
  </sheetViews>
  <sheetFormatPr defaultColWidth="9.140625" defaultRowHeight="10.5" x14ac:dyDescent="0.15"/>
  <cols>
    <col min="1" max="1" width="4.7109375" style="86" customWidth="1"/>
    <col min="2" max="2" width="6.85546875" style="88" customWidth="1"/>
    <col min="3" max="3" width="5.42578125" style="90" customWidth="1"/>
    <col min="4" max="4" width="5.140625" style="86" customWidth="1"/>
    <col min="5" max="5" width="7.85546875" style="86" customWidth="1"/>
    <col min="6" max="6" width="8.140625" style="86" customWidth="1"/>
    <col min="7" max="7" width="6.7109375" style="86" customWidth="1"/>
    <col min="8" max="8" width="8.140625" style="86" customWidth="1"/>
    <col min="9" max="9" width="8.7109375" style="86" customWidth="1"/>
    <col min="10" max="10" width="8.5703125" style="86" customWidth="1"/>
    <col min="11" max="16384" width="9.140625" style="86"/>
  </cols>
  <sheetData>
    <row r="1" spans="2:10" x14ac:dyDescent="0.15">
      <c r="C1" s="86"/>
    </row>
    <row r="2" spans="2:10" ht="12.75" hidden="1" customHeight="1" x14ac:dyDescent="0.15">
      <c r="B2" s="89"/>
      <c r="F2" s="87" t="s">
        <v>80</v>
      </c>
      <c r="G2" s="86" t="s">
        <v>81</v>
      </c>
      <c r="H2" s="86">
        <f>SERIESSUM((H19/50),$J$11,0,1)</f>
        <v>1.2723956637941565</v>
      </c>
      <c r="I2" s="86">
        <f>SERIESSUM((I19/50),$J$11,0,1)</f>
        <v>1</v>
      </c>
      <c r="J2" s="86">
        <f>SERIESSUM((J19/50),$J$11,0,1)</f>
        <v>0.50917989494903682</v>
      </c>
    </row>
    <row r="3" spans="2:10" s="91" customFormat="1" ht="12.75" hidden="1" customHeight="1" x14ac:dyDescent="0.2">
      <c r="C3" s="92"/>
      <c r="E3" s="93"/>
      <c r="F3" s="94" t="s">
        <v>82</v>
      </c>
      <c r="G3" s="91" t="s">
        <v>83</v>
      </c>
      <c r="H3" s="91">
        <v>1</v>
      </c>
      <c r="I3" s="91">
        <v>1</v>
      </c>
      <c r="J3" s="91">
        <v>1</v>
      </c>
    </row>
    <row r="4" spans="2:10" s="91" customFormat="1" ht="12.75" hidden="1" customHeight="1" x14ac:dyDescent="0.2">
      <c r="C4" s="92"/>
      <c r="E4" s="69"/>
    </row>
    <row r="5" spans="2:10" s="91" customFormat="1" ht="14.25" customHeight="1" x14ac:dyDescent="0.2">
      <c r="C5" s="92"/>
      <c r="E5" s="69"/>
      <c r="I5" s="95"/>
    </row>
    <row r="6" spans="2:10" s="91" customFormat="1" ht="22.5" customHeight="1" x14ac:dyDescent="0.3">
      <c r="B6" s="96" t="s">
        <v>121</v>
      </c>
      <c r="C6" s="92"/>
      <c r="E6" s="69"/>
    </row>
    <row r="7" spans="2:10" s="91" customFormat="1" ht="16.5" customHeight="1" x14ac:dyDescent="0.2">
      <c r="B7" s="97"/>
      <c r="C7" s="92"/>
      <c r="E7" s="69"/>
    </row>
    <row r="8" spans="2:10" s="91" customFormat="1" ht="12.75" customHeight="1" x14ac:dyDescent="0.2">
      <c r="B8" s="98" t="s">
        <v>85</v>
      </c>
      <c r="C8" s="92"/>
      <c r="E8" s="69"/>
      <c r="F8" s="19"/>
      <c r="G8" s="19"/>
      <c r="H8" s="19"/>
      <c r="I8" s="73" t="s">
        <v>86</v>
      </c>
      <c r="J8" s="19"/>
    </row>
    <row r="9" spans="2:10" ht="15" customHeight="1" x14ac:dyDescent="0.15">
      <c r="B9" s="99" t="s">
        <v>28</v>
      </c>
      <c r="C9" s="26" t="s">
        <v>29</v>
      </c>
      <c r="D9" s="25" t="s">
        <v>30</v>
      </c>
      <c r="E9" s="27" t="s">
        <v>31</v>
      </c>
      <c r="F9" s="25" t="s">
        <v>32</v>
      </c>
      <c r="G9" s="25" t="s">
        <v>33</v>
      </c>
      <c r="H9" s="25" t="s">
        <v>34</v>
      </c>
      <c r="I9" s="27" t="s">
        <v>35</v>
      </c>
      <c r="J9" s="29"/>
    </row>
    <row r="10" spans="2:10" s="104" customFormat="1" ht="15" customHeight="1" x14ac:dyDescent="0.2">
      <c r="B10" s="100" t="s">
        <v>36</v>
      </c>
      <c r="C10" s="101" t="s">
        <v>37</v>
      </c>
      <c r="D10" s="102" t="s">
        <v>38</v>
      </c>
      <c r="E10" s="102" t="s">
        <v>39</v>
      </c>
      <c r="F10" s="102" t="s">
        <v>40</v>
      </c>
      <c r="G10" s="102" t="s">
        <v>41</v>
      </c>
      <c r="H10" s="102" t="s">
        <v>42</v>
      </c>
      <c r="I10" s="102" t="s">
        <v>43</v>
      </c>
      <c r="J10" s="103" t="s">
        <v>44</v>
      </c>
    </row>
    <row r="11" spans="2:10" s="91" customFormat="1" ht="15" customHeight="1" x14ac:dyDescent="0.2">
      <c r="B11" s="105">
        <v>700</v>
      </c>
      <c r="C11" s="106">
        <v>779</v>
      </c>
      <c r="D11" s="106">
        <v>80</v>
      </c>
      <c r="E11" s="106">
        <v>80</v>
      </c>
      <c r="F11" s="107">
        <v>1.8</v>
      </c>
      <c r="G11" s="107">
        <v>0.45</v>
      </c>
      <c r="H11" s="107">
        <v>0.57999999999999996</v>
      </c>
      <c r="I11" s="108">
        <v>147</v>
      </c>
      <c r="J11" s="109">
        <v>1.3212999999999999</v>
      </c>
    </row>
    <row r="12" spans="2:10" ht="15" customHeight="1" x14ac:dyDescent="0.2">
      <c r="B12" s="110" t="s">
        <v>45</v>
      </c>
      <c r="C12" s="111" t="s">
        <v>45</v>
      </c>
      <c r="D12" s="112" t="s">
        <v>45</v>
      </c>
      <c r="E12" s="112" t="s">
        <v>45</v>
      </c>
      <c r="F12" s="112" t="s">
        <v>46</v>
      </c>
      <c r="G12" s="112" t="s">
        <v>47</v>
      </c>
      <c r="H12" s="112" t="s">
        <v>87</v>
      </c>
      <c r="I12" s="112" t="s">
        <v>49</v>
      </c>
      <c r="J12" s="113" t="s">
        <v>36</v>
      </c>
    </row>
    <row r="13" spans="2:10" s="91" customFormat="1" ht="15" customHeight="1" x14ac:dyDescent="0.2">
      <c r="B13" s="114">
        <f>E11*C11*D11/1000000000</f>
        <v>4.9855999999999998E-3</v>
      </c>
      <c r="C13" s="115" t="s">
        <v>88</v>
      </c>
      <c r="J13" s="116"/>
    </row>
    <row r="14" spans="2:10" ht="15" customHeight="1" x14ac:dyDescent="0.15">
      <c r="B14" s="97"/>
      <c r="C14" s="85"/>
      <c r="D14" s="89"/>
      <c r="E14" s="89"/>
      <c r="F14" s="89"/>
      <c r="I14" s="117" t="s">
        <v>89</v>
      </c>
      <c r="J14" s="118" t="s">
        <v>90</v>
      </c>
    </row>
    <row r="15" spans="2:10" s="187" customFormat="1" ht="15" customHeight="1" x14ac:dyDescent="0.2">
      <c r="B15" s="119" t="s">
        <v>91</v>
      </c>
      <c r="C15" s="120"/>
      <c r="D15" s="120"/>
      <c r="E15" s="120"/>
      <c r="F15" s="120"/>
      <c r="G15" s="91"/>
      <c r="H15" s="91" t="s">
        <v>92</v>
      </c>
      <c r="I15" s="121" t="s">
        <v>93</v>
      </c>
      <c r="J15" s="122" t="s">
        <v>94</v>
      </c>
    </row>
    <row r="16" spans="2:10" s="91" customFormat="1" ht="15" customHeight="1" x14ac:dyDescent="0.2">
      <c r="B16" s="123"/>
      <c r="C16" s="124"/>
      <c r="D16" s="124"/>
      <c r="E16" s="124"/>
      <c r="F16" s="125" t="s">
        <v>95</v>
      </c>
      <c r="G16" s="126" t="s">
        <v>96</v>
      </c>
      <c r="H16" s="127">
        <v>90</v>
      </c>
      <c r="I16" s="128">
        <v>75</v>
      </c>
      <c r="J16" s="129">
        <v>55</v>
      </c>
    </row>
    <row r="17" spans="2:10" s="91" customFormat="1" ht="15" customHeight="1" x14ac:dyDescent="0.2">
      <c r="B17" s="130"/>
      <c r="C17" s="131"/>
      <c r="F17" s="94" t="s">
        <v>97</v>
      </c>
      <c r="G17" s="132" t="s">
        <v>98</v>
      </c>
      <c r="H17" s="106">
        <v>70</v>
      </c>
      <c r="I17" s="133">
        <v>65</v>
      </c>
      <c r="J17" s="134">
        <v>45</v>
      </c>
    </row>
    <row r="18" spans="2:10" s="91" customFormat="1" ht="15" customHeight="1" x14ac:dyDescent="0.2">
      <c r="B18" s="135"/>
      <c r="F18" s="94" t="s">
        <v>99</v>
      </c>
      <c r="G18" s="132" t="s">
        <v>100</v>
      </c>
      <c r="H18" s="108">
        <v>20</v>
      </c>
      <c r="I18" s="136">
        <v>20</v>
      </c>
      <c r="J18" s="137">
        <v>20</v>
      </c>
    </row>
    <row r="19" spans="2:10" s="91" customFormat="1" ht="15" customHeight="1" x14ac:dyDescent="0.2">
      <c r="B19" s="138"/>
      <c r="C19" s="139"/>
      <c r="D19" s="140"/>
      <c r="E19" s="141"/>
      <c r="F19" s="142" t="s">
        <v>101</v>
      </c>
      <c r="G19" s="143" t="s">
        <v>102</v>
      </c>
      <c r="H19" s="144">
        <f>((H16+H17)/2)-H18</f>
        <v>60</v>
      </c>
      <c r="I19" s="145">
        <f>((I16+I17)/2)-I18</f>
        <v>50</v>
      </c>
      <c r="J19" s="146">
        <f>((J16+J17)/2)-J18</f>
        <v>30</v>
      </c>
    </row>
    <row r="20" spans="2:10" s="91" customFormat="1" ht="15" customHeight="1" x14ac:dyDescent="0.2">
      <c r="B20" s="147" t="s">
        <v>103</v>
      </c>
      <c r="C20" s="201" t="s">
        <v>30</v>
      </c>
      <c r="D20" s="201"/>
      <c r="E20" s="148" t="s">
        <v>32</v>
      </c>
      <c r="F20" s="149" t="s">
        <v>41</v>
      </c>
      <c r="G20" s="150" t="s">
        <v>42</v>
      </c>
      <c r="H20" s="148" t="s">
        <v>43</v>
      </c>
      <c r="I20" s="151" t="s">
        <v>43</v>
      </c>
      <c r="J20" s="152" t="s">
        <v>43</v>
      </c>
    </row>
    <row r="21" spans="2:10" s="104" customFormat="1" ht="15" customHeight="1" thickBot="1" x14ac:dyDescent="0.2">
      <c r="B21" s="153" t="s">
        <v>104</v>
      </c>
      <c r="C21" s="202" t="s">
        <v>105</v>
      </c>
      <c r="D21" s="202"/>
      <c r="E21" s="155" t="s">
        <v>46</v>
      </c>
      <c r="F21" s="155" t="s">
        <v>47</v>
      </c>
      <c r="G21" s="156" t="s">
        <v>87</v>
      </c>
      <c r="H21" s="154" t="s">
        <v>106</v>
      </c>
      <c r="I21" s="157" t="s">
        <v>106</v>
      </c>
      <c r="J21" s="158" t="s">
        <v>106</v>
      </c>
    </row>
    <row r="22" spans="2:10" ht="15" customHeight="1" x14ac:dyDescent="0.15">
      <c r="B22" s="159">
        <v>1</v>
      </c>
      <c r="C22" s="203">
        <f t="shared" ref="C22:C37" si="0">$D$11*B22+B22-1</f>
        <v>80</v>
      </c>
      <c r="D22" s="203"/>
      <c r="E22" s="160">
        <f t="shared" ref="E22:E37" si="1">$F$11*B22</f>
        <v>1.8</v>
      </c>
      <c r="F22" s="161">
        <f t="shared" ref="F22:F37" si="2">$G$11*B22</f>
        <v>0.45</v>
      </c>
      <c r="G22" s="160">
        <f t="shared" ref="G22:G37" si="3">$H$11*B22</f>
        <v>0.57999999999999996</v>
      </c>
      <c r="H22" s="162">
        <f t="shared" ref="H22:J37" si="4">$I$11*H$2*H$3*$B22</f>
        <v>187.04216257774101</v>
      </c>
      <c r="I22" s="163">
        <f t="shared" si="4"/>
        <v>147</v>
      </c>
      <c r="J22" s="164">
        <f t="shared" si="4"/>
        <v>74.849444557508406</v>
      </c>
    </row>
    <row r="23" spans="2:10" ht="15" customHeight="1" x14ac:dyDescent="0.15">
      <c r="B23" s="159">
        <v>2</v>
      </c>
      <c r="C23" s="200">
        <f t="shared" si="0"/>
        <v>161</v>
      </c>
      <c r="D23" s="200"/>
      <c r="E23" s="160">
        <f t="shared" si="1"/>
        <v>3.6</v>
      </c>
      <c r="F23" s="161">
        <f t="shared" si="2"/>
        <v>0.9</v>
      </c>
      <c r="G23" s="160">
        <f t="shared" si="3"/>
        <v>1.1599999999999999</v>
      </c>
      <c r="H23" s="162">
        <f t="shared" si="4"/>
        <v>374.08432515548202</v>
      </c>
      <c r="I23" s="163">
        <f t="shared" si="4"/>
        <v>294</v>
      </c>
      <c r="J23" s="164">
        <f t="shared" si="4"/>
        <v>149.69888911501681</v>
      </c>
    </row>
    <row r="24" spans="2:10" ht="15" customHeight="1" x14ac:dyDescent="0.15">
      <c r="B24" s="159">
        <v>4</v>
      </c>
      <c r="C24" s="200">
        <f t="shared" si="0"/>
        <v>323</v>
      </c>
      <c r="D24" s="200"/>
      <c r="E24" s="160">
        <f t="shared" si="1"/>
        <v>7.2</v>
      </c>
      <c r="F24" s="161">
        <f t="shared" si="2"/>
        <v>1.8</v>
      </c>
      <c r="G24" s="160">
        <f t="shared" si="3"/>
        <v>2.3199999999999998</v>
      </c>
      <c r="H24" s="162">
        <f t="shared" si="4"/>
        <v>748.16865031096404</v>
      </c>
      <c r="I24" s="163">
        <f t="shared" si="4"/>
        <v>588</v>
      </c>
      <c r="J24" s="164">
        <f t="shared" si="4"/>
        <v>299.39777823003362</v>
      </c>
    </row>
    <row r="25" spans="2:10" ht="15" customHeight="1" x14ac:dyDescent="0.15">
      <c r="B25" s="159">
        <v>6</v>
      </c>
      <c r="C25" s="200">
        <f t="shared" si="0"/>
        <v>485</v>
      </c>
      <c r="D25" s="200"/>
      <c r="E25" s="160">
        <f t="shared" si="1"/>
        <v>10.8</v>
      </c>
      <c r="F25" s="161">
        <f t="shared" si="2"/>
        <v>2.7</v>
      </c>
      <c r="G25" s="160">
        <f t="shared" si="3"/>
        <v>3.4799999999999995</v>
      </c>
      <c r="H25" s="162">
        <f t="shared" si="4"/>
        <v>1122.2529754664461</v>
      </c>
      <c r="I25" s="163">
        <f t="shared" si="4"/>
        <v>882</v>
      </c>
      <c r="J25" s="164">
        <f t="shared" si="4"/>
        <v>449.09666734505043</v>
      </c>
    </row>
    <row r="26" spans="2:10" ht="15" customHeight="1" x14ac:dyDescent="0.15">
      <c r="B26" s="159">
        <v>8</v>
      </c>
      <c r="C26" s="200">
        <f t="shared" si="0"/>
        <v>647</v>
      </c>
      <c r="D26" s="200"/>
      <c r="E26" s="160">
        <f t="shared" si="1"/>
        <v>14.4</v>
      </c>
      <c r="F26" s="161">
        <f t="shared" si="2"/>
        <v>3.6</v>
      </c>
      <c r="G26" s="160">
        <f t="shared" si="3"/>
        <v>4.6399999999999997</v>
      </c>
      <c r="H26" s="162">
        <f t="shared" si="4"/>
        <v>1496.3373006219281</v>
      </c>
      <c r="I26" s="163">
        <f t="shared" si="4"/>
        <v>1176</v>
      </c>
      <c r="J26" s="164">
        <f t="shared" si="4"/>
        <v>598.79555646006725</v>
      </c>
    </row>
    <row r="27" spans="2:10" ht="15" customHeight="1" x14ac:dyDescent="0.15">
      <c r="B27" s="159">
        <v>10</v>
      </c>
      <c r="C27" s="200">
        <f t="shared" si="0"/>
        <v>809</v>
      </c>
      <c r="D27" s="200"/>
      <c r="E27" s="160">
        <f t="shared" si="1"/>
        <v>18</v>
      </c>
      <c r="F27" s="161">
        <f t="shared" si="2"/>
        <v>4.5</v>
      </c>
      <c r="G27" s="160">
        <f t="shared" si="3"/>
        <v>5.8</v>
      </c>
      <c r="H27" s="162">
        <f t="shared" si="4"/>
        <v>1870.4216257774101</v>
      </c>
      <c r="I27" s="163">
        <f t="shared" si="4"/>
        <v>1470</v>
      </c>
      <c r="J27" s="164">
        <f t="shared" si="4"/>
        <v>748.494445575084</v>
      </c>
    </row>
    <row r="28" spans="2:10" ht="15" customHeight="1" x14ac:dyDescent="0.15">
      <c r="B28" s="159">
        <v>12</v>
      </c>
      <c r="C28" s="200">
        <f t="shared" si="0"/>
        <v>971</v>
      </c>
      <c r="D28" s="200"/>
      <c r="E28" s="160">
        <f t="shared" si="1"/>
        <v>21.6</v>
      </c>
      <c r="F28" s="161">
        <f t="shared" si="2"/>
        <v>5.4</v>
      </c>
      <c r="G28" s="160">
        <f t="shared" si="3"/>
        <v>6.9599999999999991</v>
      </c>
      <c r="H28" s="162">
        <f t="shared" si="4"/>
        <v>2244.5059509328921</v>
      </c>
      <c r="I28" s="163">
        <f t="shared" si="4"/>
        <v>1764</v>
      </c>
      <c r="J28" s="164">
        <f t="shared" si="4"/>
        <v>898.19333469010087</v>
      </c>
    </row>
    <row r="29" spans="2:10" ht="15" customHeight="1" x14ac:dyDescent="0.15">
      <c r="B29" s="159">
        <v>14</v>
      </c>
      <c r="C29" s="200">
        <f t="shared" si="0"/>
        <v>1133</v>
      </c>
      <c r="D29" s="200"/>
      <c r="E29" s="160">
        <f t="shared" si="1"/>
        <v>25.2</v>
      </c>
      <c r="F29" s="161">
        <f t="shared" si="2"/>
        <v>6.3</v>
      </c>
      <c r="G29" s="160">
        <f t="shared" si="3"/>
        <v>8.1199999999999992</v>
      </c>
      <c r="H29" s="162">
        <f t="shared" si="4"/>
        <v>2618.5902760883741</v>
      </c>
      <c r="I29" s="163">
        <f t="shared" si="4"/>
        <v>2058</v>
      </c>
      <c r="J29" s="164">
        <f t="shared" si="4"/>
        <v>1047.8922238051177</v>
      </c>
    </row>
    <row r="30" spans="2:10" ht="15" customHeight="1" x14ac:dyDescent="0.15">
      <c r="B30" s="159">
        <v>16</v>
      </c>
      <c r="C30" s="200">
        <f t="shared" si="0"/>
        <v>1295</v>
      </c>
      <c r="D30" s="200"/>
      <c r="E30" s="160">
        <f t="shared" si="1"/>
        <v>28.8</v>
      </c>
      <c r="F30" s="161">
        <f t="shared" si="2"/>
        <v>7.2</v>
      </c>
      <c r="G30" s="160">
        <f t="shared" si="3"/>
        <v>9.2799999999999994</v>
      </c>
      <c r="H30" s="162">
        <f t="shared" si="4"/>
        <v>2992.6746012438562</v>
      </c>
      <c r="I30" s="163">
        <f t="shared" si="4"/>
        <v>2352</v>
      </c>
      <c r="J30" s="164">
        <f t="shared" si="4"/>
        <v>1197.5911129201345</v>
      </c>
    </row>
    <row r="31" spans="2:10" ht="15" customHeight="1" x14ac:dyDescent="0.15">
      <c r="B31" s="159">
        <v>18</v>
      </c>
      <c r="C31" s="200">
        <f t="shared" si="0"/>
        <v>1457</v>
      </c>
      <c r="D31" s="200"/>
      <c r="E31" s="160">
        <f t="shared" si="1"/>
        <v>32.4</v>
      </c>
      <c r="F31" s="161">
        <f t="shared" si="2"/>
        <v>8.1</v>
      </c>
      <c r="G31" s="160">
        <f t="shared" si="3"/>
        <v>10.44</v>
      </c>
      <c r="H31" s="162">
        <f t="shared" si="4"/>
        <v>3366.7589263993382</v>
      </c>
      <c r="I31" s="163">
        <f t="shared" si="4"/>
        <v>2646</v>
      </c>
      <c r="J31" s="164">
        <f t="shared" si="4"/>
        <v>1347.2900020351512</v>
      </c>
    </row>
    <row r="32" spans="2:10" ht="15" customHeight="1" x14ac:dyDescent="0.15">
      <c r="B32" s="159">
        <v>20</v>
      </c>
      <c r="C32" s="200">
        <f t="shared" si="0"/>
        <v>1619</v>
      </c>
      <c r="D32" s="200"/>
      <c r="E32" s="160">
        <f t="shared" si="1"/>
        <v>36</v>
      </c>
      <c r="F32" s="161">
        <f t="shared" si="2"/>
        <v>9</v>
      </c>
      <c r="G32" s="160">
        <f t="shared" si="3"/>
        <v>11.6</v>
      </c>
      <c r="H32" s="162">
        <f t="shared" si="4"/>
        <v>3740.8432515548202</v>
      </c>
      <c r="I32" s="163">
        <f t="shared" si="4"/>
        <v>2940</v>
      </c>
      <c r="J32" s="164">
        <f t="shared" si="4"/>
        <v>1496.988891150168</v>
      </c>
    </row>
    <row r="33" spans="1:10" ht="15" customHeight="1" x14ac:dyDescent="0.15">
      <c r="B33" s="159">
        <v>22</v>
      </c>
      <c r="C33" s="200">
        <f t="shared" si="0"/>
        <v>1781</v>
      </c>
      <c r="D33" s="200"/>
      <c r="E33" s="160">
        <f t="shared" si="1"/>
        <v>39.6</v>
      </c>
      <c r="F33" s="161">
        <f t="shared" si="2"/>
        <v>9.9</v>
      </c>
      <c r="G33" s="160">
        <f t="shared" si="3"/>
        <v>12.76</v>
      </c>
      <c r="H33" s="162">
        <f t="shared" si="4"/>
        <v>4114.9275767103027</v>
      </c>
      <c r="I33" s="163">
        <f t="shared" si="4"/>
        <v>3234</v>
      </c>
      <c r="J33" s="164">
        <f t="shared" si="4"/>
        <v>1646.687780265185</v>
      </c>
    </row>
    <row r="34" spans="1:10" ht="15" customHeight="1" x14ac:dyDescent="0.15">
      <c r="B34" s="159">
        <v>24</v>
      </c>
      <c r="C34" s="200">
        <f t="shared" si="0"/>
        <v>1943</v>
      </c>
      <c r="D34" s="200"/>
      <c r="E34" s="160">
        <f t="shared" si="1"/>
        <v>43.2</v>
      </c>
      <c r="F34" s="161">
        <f t="shared" si="2"/>
        <v>10.8</v>
      </c>
      <c r="G34" s="160">
        <f t="shared" si="3"/>
        <v>13.919999999999998</v>
      </c>
      <c r="H34" s="162">
        <f t="shared" si="4"/>
        <v>4489.0119018657842</v>
      </c>
      <c r="I34" s="163">
        <f t="shared" si="4"/>
        <v>3528</v>
      </c>
      <c r="J34" s="164">
        <f t="shared" si="4"/>
        <v>1796.3866693802017</v>
      </c>
    </row>
    <row r="35" spans="1:10" ht="15" customHeight="1" x14ac:dyDescent="0.15">
      <c r="B35" s="159">
        <v>26</v>
      </c>
      <c r="C35" s="200">
        <f t="shared" si="0"/>
        <v>2105</v>
      </c>
      <c r="D35" s="200"/>
      <c r="E35" s="160">
        <f t="shared" si="1"/>
        <v>46.800000000000004</v>
      </c>
      <c r="F35" s="161">
        <f t="shared" si="2"/>
        <v>11.700000000000001</v>
      </c>
      <c r="G35" s="160">
        <f t="shared" si="3"/>
        <v>15.079999999999998</v>
      </c>
      <c r="H35" s="162">
        <f t="shared" si="4"/>
        <v>4863.0962270212658</v>
      </c>
      <c r="I35" s="163">
        <f t="shared" si="4"/>
        <v>3822</v>
      </c>
      <c r="J35" s="164">
        <f t="shared" si="4"/>
        <v>1946.0855584952185</v>
      </c>
    </row>
    <row r="36" spans="1:10" ht="15" customHeight="1" x14ac:dyDescent="0.15">
      <c r="B36" s="159">
        <v>28</v>
      </c>
      <c r="C36" s="200">
        <f t="shared" si="0"/>
        <v>2267</v>
      </c>
      <c r="D36" s="200"/>
      <c r="E36" s="160">
        <f t="shared" si="1"/>
        <v>50.4</v>
      </c>
      <c r="F36" s="161">
        <f t="shared" si="2"/>
        <v>12.6</v>
      </c>
      <c r="G36" s="160">
        <f t="shared" si="3"/>
        <v>16.239999999999998</v>
      </c>
      <c r="H36" s="162">
        <f t="shared" si="4"/>
        <v>5237.1805521767483</v>
      </c>
      <c r="I36" s="163">
        <f t="shared" si="4"/>
        <v>4116</v>
      </c>
      <c r="J36" s="164">
        <f t="shared" si="4"/>
        <v>2095.7844476102355</v>
      </c>
    </row>
    <row r="37" spans="1:10" ht="15" customHeight="1" x14ac:dyDescent="0.15">
      <c r="B37" s="165">
        <v>30</v>
      </c>
      <c r="C37" s="208">
        <f t="shared" si="0"/>
        <v>2429</v>
      </c>
      <c r="D37" s="208"/>
      <c r="E37" s="166">
        <f t="shared" si="1"/>
        <v>54</v>
      </c>
      <c r="F37" s="167">
        <f t="shared" si="2"/>
        <v>13.5</v>
      </c>
      <c r="G37" s="166">
        <f t="shared" si="3"/>
        <v>17.399999999999999</v>
      </c>
      <c r="H37" s="168">
        <f t="shared" si="4"/>
        <v>5611.2648773322308</v>
      </c>
      <c r="I37" s="169">
        <f t="shared" si="4"/>
        <v>4410</v>
      </c>
      <c r="J37" s="170">
        <f t="shared" si="4"/>
        <v>2245.4833367252522</v>
      </c>
    </row>
    <row r="38" spans="1:10" ht="15" customHeight="1" x14ac:dyDescent="0.15">
      <c r="C38" s="88"/>
      <c r="G38" s="171"/>
      <c r="H38" s="171"/>
      <c r="I38" s="171"/>
      <c r="J38" s="171"/>
    </row>
    <row r="39" spans="1:10" ht="15" customHeight="1" x14ac:dyDescent="0.15">
      <c r="B39" s="204" t="s">
        <v>107</v>
      </c>
      <c r="C39" s="204"/>
      <c r="D39" s="204"/>
      <c r="E39" s="204"/>
      <c r="F39" s="172">
        <v>45</v>
      </c>
      <c r="G39" s="173">
        <v>40</v>
      </c>
      <c r="H39" s="173">
        <v>35</v>
      </c>
      <c r="I39" s="173">
        <v>30</v>
      </c>
      <c r="J39" s="174">
        <v>25</v>
      </c>
    </row>
    <row r="40" spans="1:10" ht="15" customHeight="1" x14ac:dyDescent="0.15">
      <c r="B40" s="205" t="s">
        <v>108</v>
      </c>
      <c r="C40" s="205"/>
      <c r="D40" s="205"/>
      <c r="E40" s="205"/>
      <c r="F40" s="175">
        <v>0.87</v>
      </c>
      <c r="G40" s="167">
        <v>0.75</v>
      </c>
      <c r="H40" s="167">
        <v>0.63</v>
      </c>
      <c r="I40" s="167">
        <v>0.51</v>
      </c>
      <c r="J40" s="176">
        <v>0.4</v>
      </c>
    </row>
    <row r="41" spans="1:10" ht="15" customHeight="1" x14ac:dyDescent="0.15">
      <c r="B41" s="177"/>
    </row>
    <row r="42" spans="1:10" ht="15" customHeight="1" x14ac:dyDescent="0.15">
      <c r="A42" s="178"/>
      <c r="B42" s="179" t="s">
        <v>71</v>
      </c>
      <c r="C42" s="180"/>
      <c r="D42" s="181"/>
      <c r="E42" s="181"/>
      <c r="F42" s="181"/>
      <c r="G42" s="181"/>
      <c r="H42" s="181"/>
      <c r="I42" s="181"/>
      <c r="J42" s="182" t="s">
        <v>109</v>
      </c>
    </row>
    <row r="43" spans="1:10" ht="15" customHeight="1" x14ac:dyDescent="0.15">
      <c r="A43" s="178"/>
      <c r="B43" s="179" t="s">
        <v>73</v>
      </c>
      <c r="C43" s="180"/>
      <c r="D43" s="181"/>
      <c r="E43" s="181"/>
      <c r="F43" s="181"/>
      <c r="G43" s="181"/>
      <c r="H43" s="181"/>
      <c r="I43" s="181"/>
      <c r="J43" s="182" t="s">
        <v>74</v>
      </c>
    </row>
    <row r="44" spans="1:10" ht="15" customHeight="1" x14ac:dyDescent="0.15">
      <c r="A44" s="178"/>
      <c r="B44" s="183" t="s">
        <v>110</v>
      </c>
      <c r="C44" s="184"/>
      <c r="D44" s="181"/>
      <c r="E44" s="181"/>
      <c r="F44" s="181"/>
      <c r="G44" s="181"/>
      <c r="H44" s="181"/>
      <c r="I44" s="181"/>
      <c r="J44" s="182" t="s">
        <v>122</v>
      </c>
    </row>
    <row r="45" spans="1:10" ht="15" customHeight="1" x14ac:dyDescent="0.15">
      <c r="A45" s="178"/>
      <c r="B45" s="183" t="s">
        <v>76</v>
      </c>
      <c r="C45" s="184"/>
      <c r="D45" s="181"/>
      <c r="E45" s="181"/>
      <c r="F45" s="181"/>
      <c r="G45" s="181"/>
      <c r="H45" s="181"/>
      <c r="I45" s="181"/>
      <c r="J45" s="182" t="s">
        <v>77</v>
      </c>
    </row>
    <row r="46" spans="1:10" ht="15" customHeight="1" x14ac:dyDescent="0.15">
      <c r="A46" s="185"/>
      <c r="B46" s="183" t="s">
        <v>78</v>
      </c>
      <c r="C46" s="180"/>
      <c r="D46" s="181"/>
      <c r="E46" s="181"/>
      <c r="F46" s="181"/>
      <c r="G46" s="181"/>
      <c r="H46" s="181"/>
      <c r="I46" s="181"/>
      <c r="J46" s="182" t="s">
        <v>79</v>
      </c>
    </row>
    <row r="47" spans="1:10" ht="9.75" customHeight="1" x14ac:dyDescent="0.15">
      <c r="A47" s="185"/>
      <c r="B47" s="85"/>
      <c r="C47" s="85"/>
      <c r="J47" s="87"/>
    </row>
    <row r="48" spans="1:10" ht="15" customHeight="1" x14ac:dyDescent="0.15">
      <c r="A48" s="185"/>
      <c r="B48" s="119" t="s">
        <v>112</v>
      </c>
      <c r="C48" s="85"/>
      <c r="J48" s="87"/>
    </row>
    <row r="49" spans="1:10" ht="68.25" customHeight="1" x14ac:dyDescent="0.15">
      <c r="A49" s="186"/>
      <c r="B49" s="206" t="s">
        <v>123</v>
      </c>
      <c r="C49" s="206"/>
      <c r="D49" s="206"/>
      <c r="E49" s="206"/>
      <c r="F49" s="206"/>
      <c r="G49" s="206"/>
      <c r="H49" s="206"/>
      <c r="I49" s="206"/>
      <c r="J49" s="206"/>
    </row>
    <row r="50" spans="1:10" x14ac:dyDescent="0.15">
      <c r="A50" s="207"/>
      <c r="B50" s="207"/>
      <c r="C50" s="207"/>
      <c r="D50" s="207"/>
      <c r="E50" s="207"/>
      <c r="F50" s="207"/>
      <c r="G50" s="207"/>
      <c r="H50" s="207"/>
      <c r="I50" s="207"/>
      <c r="J50" s="207"/>
    </row>
    <row r="51" spans="1:10" x14ac:dyDescent="0.15">
      <c r="A51" s="185"/>
    </row>
    <row r="52" spans="1:10" x14ac:dyDescent="0.15">
      <c r="A52" s="185"/>
    </row>
    <row r="53" spans="1:10" x14ac:dyDescent="0.15">
      <c r="A53" s="185"/>
    </row>
    <row r="54" spans="1:10" x14ac:dyDescent="0.15">
      <c r="A54" s="185"/>
    </row>
    <row r="55" spans="1:10" x14ac:dyDescent="0.15">
      <c r="A55" s="185"/>
    </row>
    <row r="56" spans="1:10" x14ac:dyDescent="0.15">
      <c r="A56" s="185"/>
    </row>
  </sheetData>
  <mergeCells count="22">
    <mergeCell ref="B39:E39"/>
    <mergeCell ref="B40:E40"/>
    <mergeCell ref="B49:J49"/>
    <mergeCell ref="A50:J50"/>
    <mergeCell ref="C32:D32"/>
    <mergeCell ref="C33:D33"/>
    <mergeCell ref="C34:D34"/>
    <mergeCell ref="C35:D35"/>
    <mergeCell ref="C36:D36"/>
    <mergeCell ref="C37:D37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</mergeCells>
  <pageMargins left="0.39374999999999999" right="0.19652777777777777" top="0.39374999999999999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Návod</vt:lpstr>
      <vt:lpstr>základní</vt:lpstr>
      <vt:lpstr>P350</vt:lpstr>
      <vt:lpstr>P500</vt:lpstr>
      <vt:lpstr>P600</vt:lpstr>
      <vt:lpstr>P700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Martinka</dc:creator>
  <cp:lastModifiedBy>Windows User</cp:lastModifiedBy>
  <dcterms:created xsi:type="dcterms:W3CDTF">2017-02-14T13:46:16Z</dcterms:created>
  <dcterms:modified xsi:type="dcterms:W3CDTF">2024-09-24T10:39:48Z</dcterms:modified>
</cp:coreProperties>
</file>