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360" windowWidth="18820" windowHeight="7060"/>
  </bookViews>
  <sheets>
    <sheet name="Návod" sheetId="1" r:id="rId1"/>
    <sheet name="základní" sheetId="2" r:id="rId2"/>
    <sheet name="O350" sheetId="3" r:id="rId3"/>
    <sheet name="O500" sheetId="4" r:id="rId4"/>
    <sheet name="O600" sheetId="5" r:id="rId5"/>
  </sheets>
  <calcPr calcId="144525"/>
</workbook>
</file>

<file path=xl/calcChain.xml><?xml version="1.0" encoding="utf-8"?>
<calcChain xmlns="http://schemas.openxmlformats.org/spreadsheetml/2006/main">
  <c r="G37" i="5" l="1"/>
  <c r="F37" i="5"/>
  <c r="E37" i="5"/>
  <c r="C37" i="5"/>
  <c r="I36" i="5"/>
  <c r="G36" i="5"/>
  <c r="F36" i="5"/>
  <c r="E36" i="5"/>
  <c r="C36" i="5"/>
  <c r="H35" i="5"/>
  <c r="G35" i="5"/>
  <c r="F35" i="5"/>
  <c r="E35" i="5"/>
  <c r="C35" i="5"/>
  <c r="G34" i="5"/>
  <c r="F34" i="5"/>
  <c r="E34" i="5"/>
  <c r="C34" i="5"/>
  <c r="G33" i="5"/>
  <c r="F33" i="5"/>
  <c r="E33" i="5"/>
  <c r="C33" i="5"/>
  <c r="I32" i="5"/>
  <c r="G32" i="5"/>
  <c r="F32" i="5"/>
  <c r="E32" i="5"/>
  <c r="C32" i="5"/>
  <c r="H31" i="5"/>
  <c r="G31" i="5"/>
  <c r="F31" i="5"/>
  <c r="E31" i="5"/>
  <c r="C31" i="5"/>
  <c r="G30" i="5"/>
  <c r="F30" i="5"/>
  <c r="E30" i="5"/>
  <c r="C30" i="5"/>
  <c r="G29" i="5"/>
  <c r="F29" i="5"/>
  <c r="E29" i="5"/>
  <c r="C29" i="5"/>
  <c r="I28" i="5"/>
  <c r="G28" i="5"/>
  <c r="F28" i="5"/>
  <c r="E28" i="5"/>
  <c r="C28" i="5"/>
  <c r="H27" i="5"/>
  <c r="G27" i="5"/>
  <c r="F27" i="5"/>
  <c r="E27" i="5"/>
  <c r="C27" i="5"/>
  <c r="G26" i="5"/>
  <c r="F26" i="5"/>
  <c r="E26" i="5"/>
  <c r="C26" i="5"/>
  <c r="G25" i="5"/>
  <c r="F25" i="5"/>
  <c r="E25" i="5"/>
  <c r="C25" i="5"/>
  <c r="I24" i="5"/>
  <c r="G24" i="5"/>
  <c r="F24" i="5"/>
  <c r="E24" i="5"/>
  <c r="C24" i="5"/>
  <c r="H23" i="5"/>
  <c r="G23" i="5"/>
  <c r="F23" i="5"/>
  <c r="E23" i="5"/>
  <c r="C23" i="5"/>
  <c r="G22" i="5"/>
  <c r="F22" i="5"/>
  <c r="E22" i="5"/>
  <c r="C22" i="5"/>
  <c r="J19" i="5"/>
  <c r="J2" i="5" s="1"/>
  <c r="I19" i="5"/>
  <c r="H19" i="5"/>
  <c r="B13" i="5"/>
  <c r="I2" i="5"/>
  <c r="I37" i="5" s="1"/>
  <c r="H2" i="5"/>
  <c r="H36" i="5" s="1"/>
  <c r="G37" i="4"/>
  <c r="F37" i="4"/>
  <c r="E37" i="4"/>
  <c r="C37" i="4"/>
  <c r="H36" i="4"/>
  <c r="G36" i="4"/>
  <c r="F36" i="4"/>
  <c r="E36" i="4"/>
  <c r="C36" i="4"/>
  <c r="G35" i="4"/>
  <c r="F35" i="4"/>
  <c r="E35" i="4"/>
  <c r="C35" i="4"/>
  <c r="J34" i="4"/>
  <c r="G34" i="4"/>
  <c r="F34" i="4"/>
  <c r="E34" i="4"/>
  <c r="C34" i="4"/>
  <c r="G33" i="4"/>
  <c r="F33" i="4"/>
  <c r="E33" i="4"/>
  <c r="C33" i="4"/>
  <c r="J32" i="4"/>
  <c r="H32" i="4"/>
  <c r="G32" i="4"/>
  <c r="F32" i="4"/>
  <c r="E32" i="4"/>
  <c r="C32" i="4"/>
  <c r="J31" i="4"/>
  <c r="G31" i="4"/>
  <c r="F31" i="4"/>
  <c r="E31" i="4"/>
  <c r="C31" i="4"/>
  <c r="J30" i="4"/>
  <c r="G30" i="4"/>
  <c r="F30" i="4"/>
  <c r="E30" i="4"/>
  <c r="C30" i="4"/>
  <c r="G29" i="4"/>
  <c r="F29" i="4"/>
  <c r="E29" i="4"/>
  <c r="C29" i="4"/>
  <c r="J28" i="4"/>
  <c r="H28" i="4"/>
  <c r="G28" i="4"/>
  <c r="F28" i="4"/>
  <c r="E28" i="4"/>
  <c r="C28" i="4"/>
  <c r="J27" i="4"/>
  <c r="G27" i="4"/>
  <c r="F27" i="4"/>
  <c r="E27" i="4"/>
  <c r="C27" i="4"/>
  <c r="J26" i="4"/>
  <c r="G26" i="4"/>
  <c r="F26" i="4"/>
  <c r="E26" i="4"/>
  <c r="C26" i="4"/>
  <c r="G25" i="4"/>
  <c r="F25" i="4"/>
  <c r="E25" i="4"/>
  <c r="C25" i="4"/>
  <c r="J24" i="4"/>
  <c r="H24" i="4"/>
  <c r="G24" i="4"/>
  <c r="F24" i="4"/>
  <c r="E24" i="4"/>
  <c r="C24" i="4"/>
  <c r="J23" i="4"/>
  <c r="G23" i="4"/>
  <c r="F23" i="4"/>
  <c r="E23" i="4"/>
  <c r="C23" i="4"/>
  <c r="J22" i="4"/>
  <c r="H22" i="4"/>
  <c r="G22" i="4"/>
  <c r="F22" i="4"/>
  <c r="E22" i="4"/>
  <c r="C22" i="4"/>
  <c r="J19" i="4"/>
  <c r="I19" i="4"/>
  <c r="I2" i="4" s="1"/>
  <c r="H19" i="4"/>
  <c r="B13" i="4"/>
  <c r="J2" i="4"/>
  <c r="J35" i="4" s="1"/>
  <c r="H2" i="4"/>
  <c r="H37" i="4" s="1"/>
  <c r="G37" i="3"/>
  <c r="F37" i="3"/>
  <c r="E37" i="3"/>
  <c r="C37" i="3"/>
  <c r="G36" i="3"/>
  <c r="F36" i="3"/>
  <c r="E36" i="3"/>
  <c r="C36" i="3"/>
  <c r="J35" i="3"/>
  <c r="G35" i="3"/>
  <c r="F35" i="3"/>
  <c r="E35" i="3"/>
  <c r="C35" i="3"/>
  <c r="I34" i="3"/>
  <c r="G34" i="3"/>
  <c r="F34" i="3"/>
  <c r="E34" i="3"/>
  <c r="C34" i="3"/>
  <c r="G33" i="3"/>
  <c r="F33" i="3"/>
  <c r="E33" i="3"/>
  <c r="C33" i="3"/>
  <c r="G32" i="3"/>
  <c r="F32" i="3"/>
  <c r="E32" i="3"/>
  <c r="C32" i="3"/>
  <c r="J31" i="3"/>
  <c r="G31" i="3"/>
  <c r="F31" i="3"/>
  <c r="E31" i="3"/>
  <c r="C31" i="3"/>
  <c r="I30" i="3"/>
  <c r="G30" i="3"/>
  <c r="F30" i="3"/>
  <c r="E30" i="3"/>
  <c r="C30" i="3"/>
  <c r="G29" i="3"/>
  <c r="F29" i="3"/>
  <c r="E29" i="3"/>
  <c r="C29" i="3"/>
  <c r="G28" i="3"/>
  <c r="F28" i="3"/>
  <c r="E28" i="3"/>
  <c r="C28" i="3"/>
  <c r="J27" i="3"/>
  <c r="G27" i="3"/>
  <c r="F27" i="3"/>
  <c r="E27" i="3"/>
  <c r="C27" i="3"/>
  <c r="I26" i="3"/>
  <c r="G26" i="3"/>
  <c r="F26" i="3"/>
  <c r="E26" i="3"/>
  <c r="C26" i="3"/>
  <c r="G25" i="3"/>
  <c r="F25" i="3"/>
  <c r="E25" i="3"/>
  <c r="C25" i="3"/>
  <c r="I24" i="3"/>
  <c r="G24" i="3"/>
  <c r="F24" i="3"/>
  <c r="E24" i="3"/>
  <c r="C24" i="3"/>
  <c r="J23" i="3"/>
  <c r="G23" i="3"/>
  <c r="F23" i="3"/>
  <c r="E23" i="3"/>
  <c r="C23" i="3"/>
  <c r="I22" i="3"/>
  <c r="G22" i="3"/>
  <c r="F22" i="3"/>
  <c r="E22" i="3"/>
  <c r="C22" i="3"/>
  <c r="J19" i="3"/>
  <c r="I19" i="3"/>
  <c r="H19" i="3"/>
  <c r="B13" i="3"/>
  <c r="J2" i="3"/>
  <c r="J36" i="3" s="1"/>
  <c r="I2" i="3"/>
  <c r="I35" i="3" s="1"/>
  <c r="H2" i="3"/>
  <c r="H34" i="3" s="1"/>
  <c r="I34" i="4" l="1"/>
  <c r="I30" i="4"/>
  <c r="I26" i="4"/>
  <c r="I22" i="4"/>
  <c r="I33" i="4"/>
  <c r="I35" i="4"/>
  <c r="I31" i="4"/>
  <c r="I27" i="4"/>
  <c r="I23" i="4"/>
  <c r="I37" i="4"/>
  <c r="I29" i="4"/>
  <c r="I25" i="4"/>
  <c r="I36" i="4"/>
  <c r="I32" i="4"/>
  <c r="I28" i="4"/>
  <c r="I24" i="4"/>
  <c r="J34" i="5"/>
  <c r="J30" i="5"/>
  <c r="J26" i="5"/>
  <c r="J22" i="5"/>
  <c r="J25" i="5"/>
  <c r="J35" i="5"/>
  <c r="J31" i="5"/>
  <c r="J27" i="5"/>
  <c r="J23" i="5"/>
  <c r="J33" i="5"/>
  <c r="J36" i="5"/>
  <c r="J32" i="5"/>
  <c r="J28" i="5"/>
  <c r="J24" i="5"/>
  <c r="J37" i="5"/>
  <c r="J29" i="5"/>
  <c r="H33" i="3"/>
  <c r="J22" i="3"/>
  <c r="H24" i="3"/>
  <c r="I25" i="3"/>
  <c r="J26" i="3"/>
  <c r="H28" i="3"/>
  <c r="I29" i="3"/>
  <c r="J30" i="3"/>
  <c r="H32" i="3"/>
  <c r="I33" i="3"/>
  <c r="J34" i="3"/>
  <c r="H36" i="3"/>
  <c r="I37" i="3"/>
  <c r="H23" i="4"/>
  <c r="J25" i="4"/>
  <c r="H27" i="4"/>
  <c r="J29" i="4"/>
  <c r="H31" i="4"/>
  <c r="J33" i="4"/>
  <c r="H35" i="4"/>
  <c r="J37" i="4"/>
  <c r="H22" i="5"/>
  <c r="I23" i="5"/>
  <c r="H26" i="5"/>
  <c r="I27" i="5"/>
  <c r="H30" i="5"/>
  <c r="I31" i="5"/>
  <c r="H34" i="5"/>
  <c r="I35" i="5"/>
  <c r="H23" i="3"/>
  <c r="J25" i="3"/>
  <c r="H27" i="3"/>
  <c r="I28" i="3"/>
  <c r="J29" i="3"/>
  <c r="H31" i="3"/>
  <c r="I32" i="3"/>
  <c r="J33" i="3"/>
  <c r="H35" i="3"/>
  <c r="I36" i="3"/>
  <c r="J37" i="3"/>
  <c r="H26" i="4"/>
  <c r="H30" i="4"/>
  <c r="H34" i="4"/>
  <c r="J36" i="4"/>
  <c r="I22" i="5"/>
  <c r="H25" i="5"/>
  <c r="I26" i="5"/>
  <c r="H29" i="5"/>
  <c r="I30" i="5"/>
  <c r="H33" i="5"/>
  <c r="I34" i="5"/>
  <c r="H37" i="5"/>
  <c r="H25" i="3"/>
  <c r="H29" i="3"/>
  <c r="H37" i="3"/>
  <c r="H22" i="3"/>
  <c r="I23" i="3"/>
  <c r="J24" i="3"/>
  <c r="H26" i="3"/>
  <c r="I27" i="3"/>
  <c r="J28" i="3"/>
  <c r="H30" i="3"/>
  <c r="I31" i="3"/>
  <c r="J32" i="3"/>
  <c r="H25" i="4"/>
  <c r="H29" i="4"/>
  <c r="H33" i="4"/>
  <c r="H24" i="5"/>
  <c r="I25" i="5"/>
  <c r="H28" i="5"/>
  <c r="I29" i="5"/>
  <c r="H32" i="5"/>
  <c r="I33" i="5"/>
</calcChain>
</file>

<file path=xl/sharedStrings.xml><?xml version="1.0" encoding="utf-8"?>
<sst xmlns="http://schemas.openxmlformats.org/spreadsheetml/2006/main" count="330" uniqueCount="123">
  <si>
    <t>N Á V O D -  T A B U L K Y    L I P O V I C A</t>
  </si>
  <si>
    <r>
      <t xml:space="preserve">Vítejte ve výpočetních tabulkách pro hliníkové radiátory </t>
    </r>
    <r>
      <rPr>
        <b/>
        <sz val="11.5"/>
        <rFont val="Verdana"/>
        <family val="2"/>
        <charset val="238"/>
      </rPr>
      <t>LIPOVICA</t>
    </r>
    <r>
      <rPr>
        <sz val="11.5"/>
        <rFont val="Verdana"/>
        <family val="2"/>
        <charset val="238"/>
      </rPr>
      <t xml:space="preserve">. Tyto tabulky vám </t>
    </r>
  </si>
  <si>
    <t>nabízí výkonové hodnoty dle různých teplotních spádů a pro různé teploty místností.</t>
  </si>
  <si>
    <t>Před spuštěním programu doinstalujte do vašeho programu Excel "Analytické funkce":</t>
  </si>
  <si>
    <t>Zvolte :  Nástroje - Doplňky- Analytické nástroje - OK.</t>
  </si>
  <si>
    <t>1) Do žlutých políček posledního sloupce zadejte vámi požadované teploty.</t>
  </si>
  <si>
    <r>
      <t xml:space="preserve">  Přednastaveny jsou na teplotní spád </t>
    </r>
    <r>
      <rPr>
        <b/>
        <sz val="11.5"/>
        <rFont val="Verdana"/>
        <family val="2"/>
        <charset val="238"/>
      </rPr>
      <t xml:space="preserve">55/45/20 </t>
    </r>
    <r>
      <rPr>
        <sz val="11.5"/>
        <rFont val="Verdana"/>
        <family val="2"/>
        <charset val="238"/>
      </rPr>
      <t>°C.</t>
    </r>
  </si>
  <si>
    <t xml:space="preserve">  Výpočet je podle normy EN 442.</t>
  </si>
  <si>
    <t>2) Symboly:</t>
  </si>
  <si>
    <t>f1.. Faktor tepelných hodnot - vypočítává se automaticky dle vámi dosazených teplot</t>
  </si>
  <si>
    <t>f2.. Faktor krytů -  pro umístění ve výklenku f2 = 0,96</t>
  </si>
  <si>
    <t xml:space="preserve">            -  pro ochranný přední kryt  f2= 0,90</t>
  </si>
  <si>
    <t>Přejeme Vám hodně užitku a příjemnou práci s tabulkami LIPOVICA.</t>
  </si>
  <si>
    <t>Kontakt :</t>
  </si>
  <si>
    <t>LIPOVICA trade s.r.o.</t>
  </si>
  <si>
    <r>
      <t xml:space="preserve">tel: </t>
    </r>
    <r>
      <rPr>
        <b/>
        <sz val="11.5"/>
        <rFont val="Verdana"/>
        <family val="2"/>
        <charset val="238"/>
      </rPr>
      <t xml:space="preserve">541 214 114 </t>
    </r>
    <r>
      <rPr>
        <sz val="11.5"/>
        <rFont val="Verdana"/>
        <family val="2"/>
        <charset val="238"/>
      </rPr>
      <t xml:space="preserve">  </t>
    </r>
  </si>
  <si>
    <r>
      <t xml:space="preserve">mobil: </t>
    </r>
    <r>
      <rPr>
        <b/>
        <sz val="11.5"/>
        <rFont val="Verdana"/>
        <family val="2"/>
        <charset val="238"/>
      </rPr>
      <t>604 709 236</t>
    </r>
  </si>
  <si>
    <t>email: info@lipovica.cz</t>
  </si>
  <si>
    <t>ZÁKLADNÍ ÚDAJE</t>
  </si>
  <si>
    <r>
      <t>Hliníkové článkové radiátory</t>
    </r>
    <r>
      <rPr>
        <sz val="8"/>
        <rFont val="Verdana"/>
        <family val="2"/>
        <charset val="238"/>
      </rPr>
      <t>, dodávané jako hotové panely po sudém počtu článků.</t>
    </r>
  </si>
  <si>
    <t>Připojení  boční nebo spodní na nucený i samotížný oběh.</t>
  </si>
  <si>
    <t>Spodní připojení:</t>
  </si>
  <si>
    <r>
      <t>PLUS</t>
    </r>
    <r>
      <rPr>
        <sz val="8"/>
        <rFont val="Verdana"/>
        <family val="2"/>
        <charset val="238"/>
      </rPr>
      <t xml:space="preserve"> - spodní levé, pravé - s ventilem nahoře</t>
    </r>
  </si>
  <si>
    <r>
      <t>SP</t>
    </r>
    <r>
      <rPr>
        <sz val="8"/>
        <rFont val="Verdana"/>
        <family val="2"/>
        <charset val="238"/>
      </rPr>
      <t xml:space="preserve"> - spodní levé, střední, pravé - s ventilem dole</t>
    </r>
  </si>
  <si>
    <t>Základní parametry pro 1 článek:</t>
  </si>
  <si>
    <r>
      <t>r</t>
    </r>
    <r>
      <rPr>
        <b/>
        <sz val="8"/>
        <color indexed="18"/>
        <rFont val="Verdana"/>
        <family val="2"/>
        <charset val="238"/>
      </rPr>
      <t>T</t>
    </r>
    <r>
      <rPr>
        <sz val="8"/>
        <color indexed="18"/>
        <rFont val="Verdana"/>
        <family val="2"/>
        <charset val="238"/>
      </rPr>
      <t>=60</t>
    </r>
  </si>
  <si>
    <r>
      <t>r</t>
    </r>
    <r>
      <rPr>
        <b/>
        <sz val="8"/>
        <color indexed="18"/>
        <rFont val="Verdana"/>
        <family val="2"/>
        <charset val="238"/>
      </rPr>
      <t>T</t>
    </r>
    <r>
      <rPr>
        <sz val="8"/>
        <color indexed="18"/>
        <rFont val="Verdana"/>
        <family val="2"/>
        <charset val="238"/>
      </rPr>
      <t>=50</t>
    </r>
  </si>
  <si>
    <t>typ radiátoru</t>
  </si>
  <si>
    <t>rozteč</t>
  </si>
  <si>
    <t>výška</t>
  </si>
  <si>
    <t>délka</t>
  </si>
  <si>
    <t>hloubka</t>
  </si>
  <si>
    <t>hmotnost</t>
  </si>
  <si>
    <t>vodní</t>
  </si>
  <si>
    <t>přestupní</t>
  </si>
  <si>
    <t>topný</t>
  </si>
  <si>
    <t>h</t>
  </si>
  <si>
    <t>H</t>
  </si>
  <si>
    <t>L</t>
  </si>
  <si>
    <t>D</t>
  </si>
  <si>
    <t>článku</t>
  </si>
  <si>
    <t>objem</t>
  </si>
  <si>
    <t>plocha</t>
  </si>
  <si>
    <t>výkon</t>
  </si>
  <si>
    <t>exponent</t>
  </si>
  <si>
    <t>mm</t>
  </si>
  <si>
    <t>kg</t>
  </si>
  <si>
    <t>l</t>
  </si>
  <si>
    <t>m2</t>
  </si>
  <si>
    <t>W</t>
  </si>
  <si>
    <t>COOL</t>
  </si>
  <si>
    <t>koupelnový radiátor - viz samostatný list</t>
  </si>
  <si>
    <t>ORION 600</t>
  </si>
  <si>
    <t>ORION 500</t>
  </si>
  <si>
    <t>ORION 350</t>
  </si>
  <si>
    <t>PLANO 700</t>
  </si>
  <si>
    <t>PLANO 600</t>
  </si>
  <si>
    <t>PLANO 500</t>
  </si>
  <si>
    <t>PLANO 350</t>
  </si>
  <si>
    <t>EKONOMIK 285</t>
  </si>
  <si>
    <t>GARDA 2000</t>
  </si>
  <si>
    <t>GARDA 1800</t>
  </si>
  <si>
    <t>GARDA 1600</t>
  </si>
  <si>
    <t>GARDA 1400</t>
  </si>
  <si>
    <t>GARDA 1200</t>
  </si>
  <si>
    <t>GARDA 1000</t>
  </si>
  <si>
    <t>GARDA 0900</t>
  </si>
  <si>
    <r>
      <t>r</t>
    </r>
    <r>
      <rPr>
        <b/>
        <sz val="8"/>
        <rFont val="Verdana"/>
        <family val="2"/>
        <charset val="238"/>
      </rPr>
      <t>T</t>
    </r>
    <r>
      <rPr>
        <sz val="8"/>
        <rFont val="Verdana"/>
        <family val="2"/>
        <charset val="238"/>
      </rPr>
      <t>=50</t>
    </r>
  </si>
  <si>
    <t>normovaný výkon pro teploty 75/65/20°C podle normy EN 442</t>
  </si>
  <si>
    <r>
      <t>r</t>
    </r>
    <r>
      <rPr>
        <b/>
        <sz val="8"/>
        <rFont val="Verdana"/>
        <family val="2"/>
        <charset val="238"/>
      </rPr>
      <t>T</t>
    </r>
    <r>
      <rPr>
        <sz val="8"/>
        <rFont val="Verdana"/>
        <family val="2"/>
        <charset val="238"/>
      </rPr>
      <t>=60</t>
    </r>
  </si>
  <si>
    <t xml:space="preserve">přepočtený výkon pro teploty 90/70/20°C </t>
  </si>
  <si>
    <t>Připojovací závit</t>
  </si>
  <si>
    <t>4 x G1" (G5/4" u Ekonomiku) vnitřní, levý a pravý</t>
  </si>
  <si>
    <t>Redukce</t>
  </si>
  <si>
    <t>1/2", 3/8" nebo 1/4" otvor</t>
  </si>
  <si>
    <t>Součinitel odporu</t>
  </si>
  <si>
    <t>Nejvyšší přípustný provozní přetlak</t>
  </si>
  <si>
    <t>1,6 Mpa</t>
  </si>
  <si>
    <t>Nejvyšší přípustná teplota</t>
  </si>
  <si>
    <t>110 °C</t>
  </si>
  <si>
    <t>koeficient přepočtu pro jiný teplotní rozdíl</t>
  </si>
  <si>
    <t>f1</t>
  </si>
  <si>
    <t>koeficent přepočtu pro zábrany proudění</t>
  </si>
  <si>
    <t>f2</t>
  </si>
  <si>
    <t>základní parametry pro 1 článek</t>
  </si>
  <si>
    <r>
      <t>r</t>
    </r>
    <r>
      <rPr>
        <b/>
        <sz val="8"/>
        <rFont val="Verdana"/>
        <family val="2"/>
        <charset val="238"/>
      </rPr>
      <t xml:space="preserve">T </t>
    </r>
    <r>
      <rPr>
        <sz val="8"/>
        <rFont val="Verdana"/>
        <family val="2"/>
        <charset val="238"/>
      </rPr>
      <t>= 50</t>
    </r>
  </si>
  <si>
    <r>
      <t>m</t>
    </r>
    <r>
      <rPr>
        <vertAlign val="superscript"/>
        <sz val="8"/>
        <rFont val="Verdana"/>
        <family val="2"/>
        <charset val="238"/>
      </rPr>
      <t>2</t>
    </r>
  </si>
  <si>
    <t>objem tělesa v m3</t>
  </si>
  <si>
    <t>měření</t>
  </si>
  <si>
    <t>zde</t>
  </si>
  <si>
    <t>základní parametry celých panelů</t>
  </si>
  <si>
    <t>přepočet</t>
  </si>
  <si>
    <t>EN 442</t>
  </si>
  <si>
    <t>výpočet</t>
  </si>
  <si>
    <t>teplota vstupní vody</t>
  </si>
  <si>
    <r>
      <t>T</t>
    </r>
    <r>
      <rPr>
        <sz val="6"/>
        <rFont val="Verdana"/>
        <family val="2"/>
        <charset val="238"/>
      </rPr>
      <t>1</t>
    </r>
  </si>
  <si>
    <t>teplota výstupní vody</t>
  </si>
  <si>
    <r>
      <t>T</t>
    </r>
    <r>
      <rPr>
        <sz val="6"/>
        <rFont val="Verdana"/>
        <family val="2"/>
        <charset val="238"/>
      </rPr>
      <t>2</t>
    </r>
  </si>
  <si>
    <t>teplota vzduchu v místnosti</t>
  </si>
  <si>
    <r>
      <t>T</t>
    </r>
    <r>
      <rPr>
        <sz val="6"/>
        <rFont val="Verdana"/>
        <family val="2"/>
        <charset val="238"/>
      </rPr>
      <t>v</t>
    </r>
  </si>
  <si>
    <t>teplotní rozdíl</t>
  </si>
  <si>
    <r>
      <t>r</t>
    </r>
    <r>
      <rPr>
        <b/>
        <sz val="8"/>
        <rFont val="Verdana"/>
        <family val="2"/>
        <charset val="238"/>
      </rPr>
      <t>T</t>
    </r>
  </si>
  <si>
    <t>počet</t>
  </si>
  <si>
    <t>boční</t>
  </si>
  <si>
    <t>čelní</t>
  </si>
  <si>
    <t>článků</t>
  </si>
  <si>
    <t xml:space="preserve"> mm</t>
  </si>
  <si>
    <t xml:space="preserve"> W</t>
  </si>
  <si>
    <r>
      <t>pro jiný teplotní rozdíl</t>
    </r>
    <r>
      <rPr>
        <b/>
        <sz val="8"/>
        <rFont val="Verdana"/>
        <family val="2"/>
        <charset val="238"/>
      </rPr>
      <t xml:space="preserve">  </t>
    </r>
    <r>
      <rPr>
        <sz val="8"/>
        <rFont val="Wingdings 3"/>
        <family val="1"/>
        <charset val="2"/>
      </rPr>
      <t>r</t>
    </r>
    <r>
      <rPr>
        <b/>
        <sz val="8"/>
        <rFont val="Verdana"/>
        <family val="2"/>
        <charset val="238"/>
      </rPr>
      <t xml:space="preserve">T </t>
    </r>
  </si>
  <si>
    <r>
      <t xml:space="preserve">je koeficient přepočtu </t>
    </r>
    <r>
      <rPr>
        <b/>
        <sz val="8"/>
        <rFont val="Verdana"/>
        <family val="2"/>
        <charset val="238"/>
      </rPr>
      <t xml:space="preserve"> f</t>
    </r>
    <r>
      <rPr>
        <sz val="8"/>
        <rFont val="Verdana"/>
        <family val="2"/>
        <charset val="238"/>
      </rPr>
      <t>1</t>
    </r>
  </si>
  <si>
    <t>4 x G 1" vnitřní (levý a pravý)</t>
  </si>
  <si>
    <t>Ztráta tlaku</t>
  </si>
  <si>
    <t>0,0524 Pa/článek</t>
  </si>
  <si>
    <t>SOLAR 600</t>
  </si>
  <si>
    <t>POUŽITÍ</t>
  </si>
  <si>
    <r>
      <t>ORION 350</t>
    </r>
    <r>
      <rPr>
        <sz val="8"/>
        <rFont val="Verdana"/>
        <family val="2"/>
        <charset val="238"/>
      </rPr>
      <t xml:space="preserve"> je radiátor nejnovějšího designu se zvětšeným výkonem a s roztečí 350 mm. Jeho tvary jsou elegantní a zaoblené, přední plocha působí čistě a hladce. Má dokonalejší proudění tepla a větší ohřevnou plochu než SOLAR 350. Je vyráběn jako vysokotlaký odlitek ze speciální slitiny hliníku - ze siluminia - s velmi tenkými a přitom odolnými stěnami.  Teplo se předává okamžitě a to i při nízkých teplotách. Svou výškou se hodí do podkroví, výkladů a všude tam, kde je třeba menší výšky. Velikost otvoru pro redukce je 1". Rozteč je 350 mm, výška 430 mm a hloubka 95 mm.</t>
    </r>
  </si>
  <si>
    <t>ORION  500</t>
  </si>
  <si>
    <t>0,0655 Pa/článek</t>
  </si>
  <si>
    <r>
      <t>ORION 500</t>
    </r>
    <r>
      <rPr>
        <sz val="8"/>
        <rFont val="Verdana"/>
        <family val="2"/>
        <charset val="238"/>
      </rPr>
      <t xml:space="preserve"> je radiátor nejnovějšího designu se zvětšeným výkonem a s roztečí 500 mm. Jeho tvary jsou elegantní a zaoblené, přední plocha působí čistě a hladce. Má dokonalejší proudění tepla a větší ohřevnou plochu než SOLAR 500. Je vyráběn jako vysokotlaký odlitek ze speciální slitiny hliníku - ze siluminia - s velmi tenkými a přitom odolnými stěnami.  Teplo se předává okamžitě a to i při nízkých teplotách. Svou výškou patří mezi nejpoužívanější a nejuniverzálnější radiátory. Vejde se do většiny prostor.Velikost otvoru pro redukce je 1". Rozteč je 500 mm, výška 578 mm a hloubka 95 mm.</t>
    </r>
  </si>
  <si>
    <t>ORION  600</t>
  </si>
  <si>
    <r>
      <t xml:space="preserve"> je koeficient přepočtu </t>
    </r>
    <r>
      <rPr>
        <b/>
        <sz val="8"/>
        <rFont val="Verdana"/>
        <family val="2"/>
        <charset val="238"/>
      </rPr>
      <t xml:space="preserve"> f</t>
    </r>
    <r>
      <rPr>
        <sz val="8"/>
        <rFont val="Verdana"/>
        <family val="2"/>
        <charset val="238"/>
      </rPr>
      <t>1</t>
    </r>
  </si>
  <si>
    <t>0,0682 Pa/článek</t>
  </si>
  <si>
    <r>
      <t>ORION 600</t>
    </r>
    <r>
      <rPr>
        <sz val="8"/>
        <rFont val="Verdana"/>
        <family val="2"/>
        <charset val="238"/>
      </rPr>
      <t xml:space="preserve"> je luxusní radiátor nejnovějšího designu se zvětšeným výkonem pro rozteč 600 mm. Jeho tvary jsou elegantní a zaoblené, přední plocha působí čistě a hladce. Má dokonalejší proudění tepla a větší ohřevnou plochu než SOLAR 600. Teplo se předává okamžitě a to i při nízkých teplotách. Svým výkonem již pro malé délky je vhodný do výklenků a omezených prostor. Velikost otvoru pro redukce je 1". Rozteč je 600 mm, výška 680 mm a hloubka 95 mm.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</si>
</sst>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9999]###\ ##\ ##;##\ ##\ ##\ ##"/>
    <numFmt numFmtId="165" formatCode="0.0000"/>
    <numFmt numFmtId="166" formatCode="#,##0.0"/>
    <numFmt numFmtId="167" formatCode="#,##0.000"/>
  </numFmts>
  <fonts count="26" x14ac:knownFonts="1">
    <font>
      <sz val="10"/>
      <name val="Arial CE"/>
      <family val="2"/>
      <charset val="238"/>
    </font>
    <font>
      <b/>
      <sz val="16"/>
      <name val="Verdana"/>
      <family val="2"/>
      <charset val="238"/>
    </font>
    <font>
      <sz val="16"/>
      <name val="Verdana"/>
      <family val="2"/>
      <charset val="238"/>
    </font>
    <font>
      <sz val="14"/>
      <name val="Verdana"/>
      <family val="2"/>
      <charset val="238"/>
    </font>
    <font>
      <sz val="11.5"/>
      <name val="Verdana"/>
      <family val="2"/>
      <charset val="238"/>
    </font>
    <font>
      <b/>
      <sz val="11.5"/>
      <name val="Verdana"/>
      <family val="2"/>
      <charset val="238"/>
    </font>
    <font>
      <sz val="12"/>
      <name val="Verdana"/>
      <family val="2"/>
      <charset val="238"/>
    </font>
    <font>
      <b/>
      <sz val="14"/>
      <color indexed="12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indexed="12"/>
      <name val="Verdana"/>
      <family val="2"/>
      <charset val="238"/>
    </font>
    <font>
      <b/>
      <sz val="8"/>
      <color indexed="18"/>
      <name val="Verdana"/>
      <family val="2"/>
      <charset val="238"/>
    </font>
    <font>
      <sz val="8"/>
      <color indexed="9"/>
      <name val="Verdana"/>
      <family val="2"/>
      <charset val="238"/>
    </font>
    <font>
      <sz val="6"/>
      <color indexed="18"/>
      <name val="Wingdings 3"/>
      <family val="1"/>
      <charset val="2"/>
    </font>
    <font>
      <sz val="8"/>
      <color indexed="18"/>
      <name val="Verdana"/>
      <family val="2"/>
      <charset val="238"/>
    </font>
    <font>
      <sz val="10"/>
      <name val="Symbol"/>
      <family val="1"/>
      <charset val="2"/>
    </font>
    <font>
      <sz val="6"/>
      <name val="Wingdings 3"/>
      <family val="1"/>
      <charset val="2"/>
    </font>
    <font>
      <b/>
      <sz val="8"/>
      <color indexed="9"/>
      <name val="Verdana"/>
      <family val="2"/>
      <charset val="238"/>
    </font>
    <font>
      <b/>
      <sz val="20"/>
      <color indexed="12"/>
      <name val="Verdana"/>
      <family val="2"/>
      <charset val="238"/>
    </font>
    <font>
      <sz val="8"/>
      <color indexed="12"/>
      <name val="Verdana"/>
      <family val="2"/>
      <charset val="238"/>
    </font>
    <font>
      <vertAlign val="superscript"/>
      <sz val="8"/>
      <name val="Verdana"/>
      <family val="2"/>
      <charset val="238"/>
    </font>
    <font>
      <sz val="8"/>
      <color indexed="10"/>
      <name val="Verdana"/>
      <family val="2"/>
      <charset val="238"/>
    </font>
    <font>
      <b/>
      <sz val="8"/>
      <color indexed="10"/>
      <name val="Verdana"/>
      <family val="2"/>
      <charset val="238"/>
    </font>
    <font>
      <sz val="6"/>
      <name val="Verdana"/>
      <family val="2"/>
      <charset val="238"/>
    </font>
    <font>
      <sz val="8"/>
      <name val="Wingdings 3"/>
      <family val="1"/>
      <charset val="2"/>
    </font>
    <font>
      <sz val="20"/>
      <color indexed="12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2" borderId="0" xfId="0" applyFont="1" applyFill="1" applyBorder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Fill="1"/>
    <xf numFmtId="0" fontId="4" fillId="0" borderId="0" xfId="0" applyFont="1" applyFill="1"/>
    <xf numFmtId="0" fontId="5" fillId="3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0" fillId="0" borderId="0" xfId="0" applyFill="1" applyAlignment="1"/>
    <xf numFmtId="0" fontId="5" fillId="0" borderId="0" xfId="0" applyFont="1"/>
    <xf numFmtId="9" fontId="4" fillId="0" borderId="0" xfId="0" applyNumberFormat="1" applyFont="1"/>
    <xf numFmtId="0" fontId="7" fillId="0" borderId="0" xfId="0" applyFont="1" applyFill="1" applyBorder="1" applyAlignme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left"/>
    </xf>
    <xf numFmtId="49" fontId="10" fillId="0" borderId="0" xfId="0" applyNumberFormat="1" applyFont="1" applyFill="1"/>
    <xf numFmtId="0" fontId="8" fillId="0" borderId="0" xfId="0" applyFont="1" applyFill="1" applyAlignment="1" applyProtection="1">
      <alignment horizontal="center" vertical="center"/>
      <protection locked="0"/>
    </xf>
    <xf numFmtId="4" fontId="8" fillId="0" borderId="0" xfId="0" applyNumberFormat="1" applyFont="1" applyFill="1" applyAlignment="1" applyProtection="1">
      <alignment horizontal="center" vertical="center"/>
      <protection locked="0"/>
    </xf>
    <xf numFmtId="4" fontId="8" fillId="0" borderId="0" xfId="0" applyNumberFormat="1" applyFont="1" applyFill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" fontId="12" fillId="0" borderId="0" xfId="0" applyNumberFormat="1" applyFont="1" applyFill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Alignment="1" applyProtection="1">
      <alignment horizontal="left" vertical="center"/>
      <protection locked="0"/>
    </xf>
    <xf numFmtId="0" fontId="8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3" fontId="14" fillId="0" borderId="3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14" fillId="0" borderId="5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/>
    </xf>
    <xf numFmtId="1" fontId="8" fillId="0" borderId="7" xfId="0" applyNumberFormat="1" applyFont="1" applyFill="1" applyBorder="1" applyAlignment="1">
      <alignment horizontal="center"/>
    </xf>
    <xf numFmtId="4" fontId="8" fillId="0" borderId="7" xfId="0" applyNumberFormat="1" applyFont="1" applyFill="1" applyBorder="1" applyAlignment="1">
      <alignment horizontal="center"/>
    </xf>
    <xf numFmtId="4" fontId="14" fillId="0" borderId="7" xfId="0" applyNumberFormat="1" applyFont="1" applyFill="1" applyBorder="1" applyAlignment="1">
      <alignment horizontal="center"/>
    </xf>
    <xf numFmtId="164" fontId="15" fillId="0" borderId="8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left" vertical="center"/>
    </xf>
    <xf numFmtId="3" fontId="8" fillId="0" borderId="10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1" fontId="14" fillId="0" borderId="10" xfId="0" applyNumberFormat="1" applyFont="1" applyFill="1" applyBorder="1" applyAlignment="1">
      <alignment horizontal="center" vertical="center"/>
    </xf>
    <xf numFmtId="165" fontId="8" fillId="0" borderId="11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8" fillId="0" borderId="13" xfId="0" applyNumberFormat="1" applyFont="1" applyFill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/>
    </xf>
    <xf numFmtId="4" fontId="8" fillId="0" borderId="13" xfId="0" applyNumberFormat="1" applyFont="1" applyFill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165" fontId="8" fillId="0" borderId="14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4" fontId="8" fillId="0" borderId="10" xfId="0" applyNumberFormat="1" applyFont="1" applyFill="1" applyBorder="1" applyAlignment="1">
      <alignment horizontal="center" vertical="center"/>
    </xf>
    <xf numFmtId="3" fontId="14" fillId="0" borderId="10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 vertical="center"/>
    </xf>
    <xf numFmtId="165" fontId="8" fillId="0" borderId="8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 vertical="center"/>
    </xf>
    <xf numFmtId="1" fontId="14" fillId="0" borderId="13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center" vertical="center"/>
    </xf>
    <xf numFmtId="2" fontId="8" fillId="0" borderId="17" xfId="0" applyNumberFormat="1" applyFont="1" applyFill="1" applyBorder="1" applyAlignment="1">
      <alignment horizontal="center" vertical="center"/>
    </xf>
    <xf numFmtId="1" fontId="14" fillId="0" borderId="17" xfId="0" applyNumberFormat="1" applyFont="1" applyFill="1" applyBorder="1" applyAlignment="1">
      <alignment horizontal="center" vertical="center"/>
    </xf>
    <xf numFmtId="165" fontId="8" fillId="0" borderId="1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left" vertical="center"/>
    </xf>
    <xf numFmtId="4" fontId="8" fillId="0" borderId="19" xfId="0" applyNumberFormat="1" applyFont="1" applyFill="1" applyBorder="1" applyAlignment="1">
      <alignment horizontal="left"/>
    </xf>
    <xf numFmtId="1" fontId="8" fillId="0" borderId="20" xfId="0" applyNumberFormat="1" applyFont="1" applyFill="1" applyBorder="1" applyAlignment="1">
      <alignment horizontal="left"/>
    </xf>
    <xf numFmtId="4" fontId="8" fillId="0" borderId="20" xfId="0" applyNumberFormat="1" applyFont="1" applyFill="1" applyBorder="1" applyAlignment="1">
      <alignment horizontal="center"/>
    </xf>
    <xf numFmtId="4" fontId="8" fillId="0" borderId="20" xfId="0" applyNumberFormat="1" applyFont="1" applyFill="1" applyBorder="1" applyAlignment="1">
      <alignment horizontal="left"/>
    </xf>
    <xf numFmtId="4" fontId="8" fillId="0" borderId="20" xfId="0" applyNumberFormat="1" applyFont="1" applyFill="1" applyBorder="1" applyAlignment="1">
      <alignment horizontal="right"/>
    </xf>
    <xf numFmtId="4" fontId="8" fillId="0" borderId="21" xfId="0" applyNumberFormat="1" applyFont="1" applyFill="1" applyBorder="1" applyAlignment="1">
      <alignment horizontal="right"/>
    </xf>
    <xf numFmtId="1" fontId="8" fillId="0" borderId="19" xfId="0" applyNumberFormat="1" applyFont="1" applyFill="1" applyBorder="1" applyAlignment="1">
      <alignment horizontal="left"/>
    </xf>
    <xf numFmtId="166" fontId="8" fillId="0" borderId="20" xfId="0" applyNumberFormat="1" applyFont="1" applyFill="1" applyBorder="1" applyAlignment="1">
      <alignment horizontal="left"/>
    </xf>
    <xf numFmtId="166" fontId="8" fillId="0" borderId="20" xfId="0" applyNumberFormat="1" applyFont="1" applyFill="1" applyBorder="1" applyAlignment="1">
      <alignment horizontal="right"/>
    </xf>
    <xf numFmtId="166" fontId="8" fillId="0" borderId="21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left"/>
    </xf>
    <xf numFmtId="1" fontId="8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left" vertical="center"/>
    </xf>
    <xf numFmtId="4" fontId="8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horizontal="center" vertical="center"/>
    </xf>
    <xf numFmtId="3" fontId="17" fillId="0" borderId="0" xfId="0" applyNumberFormat="1" applyFont="1" applyFill="1" applyAlignment="1">
      <alignment horizontal="center" vertical="center"/>
    </xf>
    <xf numFmtId="3" fontId="18" fillId="0" borderId="0" xfId="0" applyNumberFormat="1" applyFont="1" applyFill="1" applyAlignment="1">
      <alignment horizontal="left"/>
    </xf>
    <xf numFmtId="4" fontId="19" fillId="0" borderId="0" xfId="0" applyNumberFormat="1" applyFont="1" applyFill="1" applyAlignment="1">
      <alignment horizontal="left" vertical="center"/>
    </xf>
    <xf numFmtId="4" fontId="8" fillId="0" borderId="2" xfId="0" applyNumberFormat="1" applyFont="1" applyFill="1" applyBorder="1" applyAlignment="1">
      <alignment horizontal="center"/>
    </xf>
    <xf numFmtId="3" fontId="8" fillId="0" borderId="22" xfId="0" applyNumberFormat="1" applyFont="1" applyFill="1" applyBorder="1" applyAlignment="1">
      <alignment horizontal="center" vertical="center" wrapText="1"/>
    </xf>
    <xf numFmtId="1" fontId="8" fillId="0" borderId="23" xfId="0" applyNumberFormat="1" applyFont="1" applyFill="1" applyBorder="1" applyAlignment="1">
      <alignment horizontal="center" vertical="center" wrapText="1"/>
    </xf>
    <xf numFmtId="4" fontId="8" fillId="0" borderId="23" xfId="0" applyNumberFormat="1" applyFont="1" applyFill="1" applyBorder="1" applyAlignment="1">
      <alignment horizontal="center" vertical="center" wrapText="1"/>
    </xf>
    <xf numFmtId="4" fontId="8" fillId="0" borderId="24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165" fontId="9" fillId="0" borderId="11" xfId="0" applyNumberFormat="1" applyFont="1" applyFill="1" applyBorder="1" applyAlignment="1">
      <alignment horizontal="center" vertical="center"/>
    </xf>
    <xf numFmtId="3" fontId="8" fillId="0" borderId="25" xfId="0" applyNumberFormat="1" applyFont="1" applyFill="1" applyBorder="1" applyAlignment="1">
      <alignment horizontal="center"/>
    </xf>
    <xf numFmtId="1" fontId="8" fillId="0" borderId="26" xfId="0" applyNumberFormat="1" applyFont="1" applyFill="1" applyBorder="1" applyAlignment="1">
      <alignment horizontal="center"/>
    </xf>
    <xf numFmtId="4" fontId="8" fillId="0" borderId="26" xfId="0" applyNumberFormat="1" applyFont="1" applyFill="1" applyBorder="1" applyAlignment="1">
      <alignment horizontal="center"/>
    </xf>
    <xf numFmtId="164" fontId="15" fillId="0" borderId="18" xfId="0" applyNumberFormat="1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Alignment="1">
      <alignment horizontal="left" vertical="center"/>
    </xf>
    <xf numFmtId="1" fontId="8" fillId="0" borderId="0" xfId="0" applyNumberFormat="1" applyFont="1" applyFill="1" applyAlignment="1">
      <alignment horizontal="left"/>
    </xf>
    <xf numFmtId="4" fontId="10" fillId="0" borderId="0" xfId="0" applyNumberFormat="1" applyFont="1" applyFill="1" applyAlignment="1">
      <alignment horizontal="center"/>
    </xf>
    <xf numFmtId="4" fontId="22" fillId="0" borderId="0" xfId="0" applyNumberFormat="1" applyFont="1" applyFill="1" applyAlignment="1">
      <alignment horizontal="center"/>
    </xf>
    <xf numFmtId="3" fontId="19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4" fontId="10" fillId="0" borderId="0" xfId="0" applyNumberFormat="1" applyFont="1" applyFill="1" applyAlignment="1">
      <alignment horizontal="center" vertical="center"/>
    </xf>
    <xf numFmtId="4" fontId="22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top"/>
    </xf>
    <xf numFmtId="4" fontId="8" fillId="0" borderId="27" xfId="0" applyNumberFormat="1" applyFont="1" applyFill="1" applyBorder="1" applyAlignment="1">
      <alignment horizontal="center" vertical="center"/>
    </xf>
    <xf numFmtId="4" fontId="8" fillId="0" borderId="28" xfId="0" applyNumberFormat="1" applyFont="1" applyFill="1" applyBorder="1" applyAlignment="1">
      <alignment horizontal="center" vertical="center"/>
    </xf>
    <xf numFmtId="4" fontId="8" fillId="0" borderId="28" xfId="0" applyNumberFormat="1" applyFont="1" applyFill="1" applyBorder="1" applyAlignment="1">
      <alignment horizontal="right" vertical="center"/>
    </xf>
    <xf numFmtId="3" fontId="9" fillId="0" borderId="29" xfId="0" applyNumberFormat="1" applyFont="1" applyFill="1" applyBorder="1" applyAlignment="1">
      <alignment horizontal="center" vertical="center"/>
    </xf>
    <xf numFmtId="1" fontId="9" fillId="0" borderId="13" xfId="0" applyNumberFormat="1" applyFont="1" applyFill="1" applyBorder="1" applyAlignment="1">
      <alignment horizontal="center" vertical="center"/>
    </xf>
    <xf numFmtId="1" fontId="10" fillId="0" borderId="13" xfId="0" applyNumberFormat="1" applyFont="1" applyFill="1" applyBorder="1" applyAlignment="1">
      <alignment horizontal="center" vertical="center"/>
    </xf>
    <xf numFmtId="1" fontId="22" fillId="3" borderId="30" xfId="0" applyNumberFormat="1" applyFont="1" applyFill="1" applyBorder="1" applyAlignment="1">
      <alignment horizontal="center" vertical="center"/>
    </xf>
    <xf numFmtId="3" fontId="8" fillId="0" borderId="31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right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22" fillId="3" borderId="33" xfId="0" applyNumberFormat="1" applyFont="1" applyFill="1" applyBorder="1" applyAlignment="1">
      <alignment horizontal="center" vertical="center"/>
    </xf>
    <xf numFmtId="4" fontId="8" fillId="0" borderId="31" xfId="0" applyNumberFormat="1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horizontal="center" vertical="center"/>
    </xf>
    <xf numFmtId="1" fontId="22" fillId="3" borderId="33" xfId="0" applyNumberFormat="1" applyFont="1" applyFill="1" applyBorder="1" applyAlignment="1">
      <alignment horizontal="center" vertical="center"/>
    </xf>
    <xf numFmtId="3" fontId="8" fillId="0" borderId="34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/>
    </xf>
    <xf numFmtId="3" fontId="16" fillId="0" borderId="35" xfId="0" applyNumberFormat="1" applyFont="1" applyFill="1" applyBorder="1" applyAlignment="1">
      <alignment horizontal="center" vertical="center"/>
    </xf>
    <xf numFmtId="3" fontId="9" fillId="0" borderId="17" xfId="0" applyNumberFormat="1" applyFont="1" applyFill="1" applyBorder="1" applyAlignment="1">
      <alignment horizontal="center" vertical="center"/>
    </xf>
    <xf numFmtId="3" fontId="10" fillId="0" borderId="17" xfId="0" applyNumberFormat="1" applyFont="1" applyFill="1" applyBorder="1" applyAlignment="1">
      <alignment horizontal="center" vertical="center"/>
    </xf>
    <xf numFmtId="3" fontId="21" fillId="0" borderId="36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37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/>
    </xf>
    <xf numFmtId="3" fontId="21" fillId="0" borderId="38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 applyProtection="1">
      <alignment horizontal="center" vertical="center"/>
      <protection locked="0"/>
    </xf>
    <xf numFmtId="3" fontId="8" fillId="0" borderId="39" xfId="0" applyNumberFormat="1" applyFont="1" applyFill="1" applyBorder="1" applyAlignment="1">
      <alignment horizontal="center" vertical="center" wrapText="1"/>
    </xf>
    <xf numFmtId="1" fontId="8" fillId="0" borderId="40" xfId="0" applyNumberFormat="1" applyFont="1" applyFill="1" applyBorder="1" applyAlignment="1">
      <alignment horizontal="center" vertical="center" wrapText="1"/>
    </xf>
    <xf numFmtId="4" fontId="8" fillId="0" borderId="40" xfId="0" applyNumberFormat="1" applyFont="1" applyFill="1" applyBorder="1" applyAlignment="1">
      <alignment horizontal="center" vertical="center" wrapText="1"/>
    </xf>
    <xf numFmtId="4" fontId="8" fillId="0" borderId="41" xfId="0" applyNumberFormat="1" applyFont="1" applyFill="1" applyBorder="1" applyAlignment="1">
      <alignment horizontal="center"/>
    </xf>
    <xf numFmtId="1" fontId="8" fillId="0" borderId="40" xfId="0" applyNumberFormat="1" applyFont="1" applyFill="1" applyBorder="1" applyAlignment="1">
      <alignment horizontal="center" vertical="center" wrapText="1"/>
    </xf>
    <xf numFmtId="1" fontId="19" fillId="0" borderId="40" xfId="0" applyNumberFormat="1" applyFont="1" applyFill="1" applyBorder="1" applyAlignment="1">
      <alignment horizontal="center" vertical="center" wrapText="1"/>
    </xf>
    <xf numFmtId="1" fontId="21" fillId="0" borderId="4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3" fontId="9" fillId="0" borderId="9" xfId="0" applyNumberFormat="1" applyFont="1" applyFill="1" applyBorder="1" applyAlignment="1">
      <alignment horizontal="center"/>
    </xf>
    <xf numFmtId="3" fontId="8" fillId="0" borderId="43" xfId="0" applyNumberFormat="1" applyFont="1" applyFill="1" applyBorder="1" applyAlignment="1">
      <alignment horizontal="center"/>
    </xf>
    <xf numFmtId="4" fontId="8" fillId="0" borderId="32" xfId="0" applyNumberFormat="1" applyFont="1" applyFill="1" applyBorder="1" applyAlignment="1">
      <alignment horizontal="center"/>
    </xf>
    <xf numFmtId="4" fontId="8" fillId="0" borderId="10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3" fontId="10" fillId="0" borderId="5" xfId="0" applyNumberFormat="1" applyFont="1" applyFill="1" applyBorder="1" applyAlignment="1">
      <alignment horizontal="center"/>
    </xf>
    <xf numFmtId="3" fontId="21" fillId="0" borderId="44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 applyProtection="1">
      <alignment horizontal="left" vertical="center"/>
      <protection locked="0"/>
    </xf>
    <xf numFmtId="3" fontId="8" fillId="0" borderId="10" xfId="0" applyNumberFormat="1" applyFont="1" applyFill="1" applyBorder="1" applyAlignment="1">
      <alignment horizontal="center"/>
    </xf>
    <xf numFmtId="3" fontId="9" fillId="0" borderId="16" xfId="0" applyNumberFormat="1" applyFont="1" applyFill="1" applyBorder="1" applyAlignment="1">
      <alignment horizontal="center"/>
    </xf>
    <xf numFmtId="3" fontId="8" fillId="0" borderId="17" xfId="0" applyNumberFormat="1" applyFont="1" applyFill="1" applyBorder="1" applyAlignment="1">
      <alignment horizontal="center"/>
    </xf>
    <xf numFmtId="4" fontId="8" fillId="0" borderId="35" xfId="0" applyNumberFormat="1" applyFont="1" applyFill="1" applyBorder="1" applyAlignment="1">
      <alignment horizontal="center"/>
    </xf>
    <xf numFmtId="4" fontId="8" fillId="0" borderId="17" xfId="0" applyNumberFormat="1" applyFont="1" applyFill="1" applyBorder="1" applyAlignment="1">
      <alignment horizontal="center"/>
    </xf>
    <xf numFmtId="3" fontId="9" fillId="0" borderId="26" xfId="0" applyNumberFormat="1" applyFont="1" applyFill="1" applyBorder="1" applyAlignment="1">
      <alignment horizontal="center"/>
    </xf>
    <xf numFmtId="3" fontId="10" fillId="0" borderId="17" xfId="0" applyNumberFormat="1" applyFont="1" applyFill="1" applyBorder="1" applyAlignment="1">
      <alignment horizontal="center"/>
    </xf>
    <xf numFmtId="3" fontId="21" fillId="0" borderId="36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8" fillId="0" borderId="16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4" fontId="8" fillId="0" borderId="18" xfId="0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 applyProtection="1">
      <alignment horizontal="center" textRotation="90"/>
      <protection locked="0"/>
    </xf>
    <xf numFmtId="4" fontId="8" fillId="0" borderId="45" xfId="0" applyNumberFormat="1" applyFont="1" applyFill="1" applyBorder="1" applyAlignment="1">
      <alignment horizontal="left"/>
    </xf>
    <xf numFmtId="1" fontId="8" fillId="0" borderId="46" xfId="0" applyNumberFormat="1" applyFont="1" applyFill="1" applyBorder="1" applyAlignment="1">
      <alignment horizontal="left"/>
    </xf>
    <xf numFmtId="4" fontId="8" fillId="0" borderId="46" xfId="0" applyNumberFormat="1" applyFont="1" applyFill="1" applyBorder="1" applyAlignment="1">
      <alignment horizontal="center"/>
    </xf>
    <xf numFmtId="4" fontId="8" fillId="0" borderId="47" xfId="0" applyNumberFormat="1" applyFont="1" applyFill="1" applyBorder="1" applyAlignment="1">
      <alignment horizontal="right"/>
    </xf>
    <xf numFmtId="1" fontId="8" fillId="0" borderId="45" xfId="0" applyNumberFormat="1" applyFont="1" applyFill="1" applyBorder="1" applyAlignment="1">
      <alignment horizontal="left"/>
    </xf>
    <xf numFmtId="4" fontId="8" fillId="0" borderId="46" xfId="0" applyNumberFormat="1" applyFont="1" applyFill="1" applyBorder="1" applyAlignment="1">
      <alignment horizontal="left"/>
    </xf>
    <xf numFmtId="4" fontId="25" fillId="0" borderId="0" xfId="0" applyNumberFormat="1" applyFont="1" applyFill="1" applyAlignment="1">
      <alignment horizontal="left" textRotation="90"/>
    </xf>
    <xf numFmtId="4" fontId="8" fillId="0" borderId="0" xfId="0" applyNumberFormat="1" applyFont="1" applyFill="1" applyAlignment="1" applyProtection="1">
      <alignment horizontal="left" vertical="center" textRotation="90"/>
      <protection locked="0"/>
    </xf>
    <xf numFmtId="4" fontId="25" fillId="0" borderId="0" xfId="0" applyNumberFormat="1" applyFont="1" applyFill="1" applyBorder="1" applyAlignment="1">
      <alignment horizontal="left" textRotation="90"/>
    </xf>
    <xf numFmtId="4" fontId="25" fillId="0" borderId="0" xfId="0" applyNumberFormat="1" applyFont="1" applyFill="1" applyAlignment="1" applyProtection="1">
      <alignment horizontal="right" vertical="center" textRotation="90"/>
      <protection locked="0"/>
    </xf>
    <xf numFmtId="4" fontId="9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501650</xdr:colOff>
      <xdr:row>0</xdr:row>
      <xdr:rowOff>0</xdr:rowOff>
    </xdr:from>
    <xdr:to>
      <xdr:col>10</xdr:col>
      <xdr:colOff>584200</xdr:colOff>
      <xdr:row>2</xdr:row>
      <xdr:rowOff>234950</xdr:rowOff>
    </xdr:to>
    <xdr:pic>
      <xdr:nvPicPr>
        <xdr:cNvPr id="2" name="logo s obrysem R výř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0"/>
          <a:ext cx="2470150" cy="711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82550</xdr:colOff>
      <xdr:row>7</xdr:row>
      <xdr:rowOff>57150</xdr:rowOff>
    </xdr:from>
    <xdr:to>
      <xdr:col>6</xdr:col>
      <xdr:colOff>139700</xdr:colOff>
      <xdr:row>18</xdr:row>
      <xdr:rowOff>76200</xdr:rowOff>
    </xdr:to>
    <xdr:pic>
      <xdr:nvPicPr>
        <xdr:cNvPr id="3" name="solar řez r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1543050"/>
          <a:ext cx="1473200" cy="1905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82550</xdr:colOff>
      <xdr:row>7</xdr:row>
      <xdr:rowOff>95250</xdr:rowOff>
    </xdr:from>
    <xdr:to>
      <xdr:col>2</xdr:col>
      <xdr:colOff>260350</xdr:colOff>
      <xdr:row>17</xdr:row>
      <xdr:rowOff>139700</xdr:rowOff>
    </xdr:to>
    <xdr:pic>
      <xdr:nvPicPr>
        <xdr:cNvPr id="4" name="O500 hlava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1581150"/>
          <a:ext cx="1555750" cy="1758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25400</xdr:rowOff>
    </xdr:from>
    <xdr:to>
      <xdr:col>31</xdr:col>
      <xdr:colOff>19050</xdr:colOff>
      <xdr:row>7</xdr:row>
      <xdr:rowOff>6350</xdr:rowOff>
    </xdr:to>
    <xdr:pic>
      <xdr:nvPicPr>
        <xdr:cNvPr id="2" name="logo s obrysem R výř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0" y="25400"/>
          <a:ext cx="244475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209550</xdr:colOff>
      <xdr:row>21</xdr:row>
      <xdr:rowOff>0</xdr:rowOff>
    </xdr:from>
    <xdr:to>
      <xdr:col>33</xdr:col>
      <xdr:colOff>38100</xdr:colOff>
      <xdr:row>35</xdr:row>
      <xdr:rowOff>120650</xdr:rowOff>
    </xdr:to>
    <xdr:pic>
      <xdr:nvPicPr>
        <xdr:cNvPr id="3" name="solar řez r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3359150"/>
          <a:ext cx="1663700" cy="278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228600</xdr:colOff>
      <xdr:row>7</xdr:row>
      <xdr:rowOff>152400</xdr:rowOff>
    </xdr:from>
    <xdr:to>
      <xdr:col>31</xdr:col>
      <xdr:colOff>12700</xdr:colOff>
      <xdr:row>18</xdr:row>
      <xdr:rowOff>177800</xdr:rowOff>
    </xdr:to>
    <xdr:pic>
      <xdr:nvPicPr>
        <xdr:cNvPr id="4" name="O500 hlava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876300"/>
          <a:ext cx="1441450" cy="208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25400</xdr:rowOff>
    </xdr:from>
    <xdr:to>
      <xdr:col>31</xdr:col>
      <xdr:colOff>19050</xdr:colOff>
      <xdr:row>7</xdr:row>
      <xdr:rowOff>6350</xdr:rowOff>
    </xdr:to>
    <xdr:pic>
      <xdr:nvPicPr>
        <xdr:cNvPr id="2" name="logo s obrysem R výř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0" y="25400"/>
          <a:ext cx="244475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209550</xdr:colOff>
      <xdr:row>21</xdr:row>
      <xdr:rowOff>0</xdr:rowOff>
    </xdr:from>
    <xdr:to>
      <xdr:col>33</xdr:col>
      <xdr:colOff>38100</xdr:colOff>
      <xdr:row>35</xdr:row>
      <xdr:rowOff>120650</xdr:rowOff>
    </xdr:to>
    <xdr:pic>
      <xdr:nvPicPr>
        <xdr:cNvPr id="3" name="solar řez r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3359150"/>
          <a:ext cx="1663700" cy="278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228600</xdr:colOff>
      <xdr:row>7</xdr:row>
      <xdr:rowOff>152400</xdr:rowOff>
    </xdr:from>
    <xdr:to>
      <xdr:col>31</xdr:col>
      <xdr:colOff>12700</xdr:colOff>
      <xdr:row>18</xdr:row>
      <xdr:rowOff>177800</xdr:rowOff>
    </xdr:to>
    <xdr:pic>
      <xdr:nvPicPr>
        <xdr:cNvPr id="4" name="O500 hlava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876300"/>
          <a:ext cx="1441450" cy="208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21</xdr:row>
      <xdr:rowOff>0</xdr:rowOff>
    </xdr:from>
    <xdr:to>
      <xdr:col>33</xdr:col>
      <xdr:colOff>38100</xdr:colOff>
      <xdr:row>35</xdr:row>
      <xdr:rowOff>120650</xdr:rowOff>
    </xdr:to>
    <xdr:pic>
      <xdr:nvPicPr>
        <xdr:cNvPr id="2" name="solar řez ra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3359150"/>
          <a:ext cx="1663700" cy="278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228600</xdr:colOff>
      <xdr:row>7</xdr:row>
      <xdr:rowOff>152400</xdr:rowOff>
    </xdr:from>
    <xdr:to>
      <xdr:col>31</xdr:col>
      <xdr:colOff>12700</xdr:colOff>
      <xdr:row>18</xdr:row>
      <xdr:rowOff>177800</xdr:rowOff>
    </xdr:to>
    <xdr:pic>
      <xdr:nvPicPr>
        <xdr:cNvPr id="3" name="O500 hlav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876300"/>
          <a:ext cx="1441450" cy="208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457200</xdr:colOff>
      <xdr:row>0</xdr:row>
      <xdr:rowOff>38100</xdr:rowOff>
    </xdr:from>
    <xdr:to>
      <xdr:col>31</xdr:col>
      <xdr:colOff>57150</xdr:colOff>
      <xdr:row>7</xdr:row>
      <xdr:rowOff>19050</xdr:rowOff>
    </xdr:to>
    <xdr:pic>
      <xdr:nvPicPr>
        <xdr:cNvPr id="4" name="logo s obrysem R výřez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5600" y="38100"/>
          <a:ext cx="244475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activeCell="D24" sqref="D24"/>
    </sheetView>
  </sheetViews>
  <sheetFormatPr defaultColWidth="9.54296875" defaultRowHeight="17.5" x14ac:dyDescent="0.35"/>
  <cols>
    <col min="1" max="4" width="9.54296875" style="3" customWidth="1"/>
    <col min="5" max="5" width="10.81640625" style="3" customWidth="1"/>
    <col min="6" max="8" width="9.54296875" style="3" customWidth="1"/>
    <col min="9" max="9" width="15.7265625" style="3" customWidth="1"/>
    <col min="10" max="10" width="8.453125" style="3" customWidth="1"/>
    <col min="11" max="13" width="1.54296875" style="3" customWidth="1"/>
    <col min="14" max="16384" width="9.54296875" style="3"/>
  </cols>
  <sheetData>
    <row r="1" spans="1:10" s="2" customFormat="1" ht="19.5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10" ht="36" customHeight="1" x14ac:dyDescent="0.35"/>
    <row r="3" spans="1:10" s="5" customFormat="1" ht="15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s="5" customFormat="1" ht="15" x14ac:dyDescent="0.3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</row>
    <row r="5" spans="1:10" s="5" customFormat="1" ht="15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5" customFormat="1" ht="15" x14ac:dyDescent="0.3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</row>
    <row r="7" spans="1:10" s="5" customFormat="1" ht="15" x14ac:dyDescent="0.3">
      <c r="A7" s="6" t="s">
        <v>4</v>
      </c>
      <c r="B7" s="7"/>
      <c r="C7" s="7"/>
      <c r="D7" s="7"/>
      <c r="E7" s="7"/>
      <c r="F7" s="7"/>
      <c r="G7" s="7"/>
      <c r="H7" s="7"/>
      <c r="I7" s="7"/>
      <c r="J7" s="7"/>
    </row>
    <row r="8" spans="1:10" s="5" customFormat="1" ht="15" x14ac:dyDescent="0.3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s="5" customFormat="1" ht="15" x14ac:dyDescent="0.3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s="5" customFormat="1" ht="15" x14ac:dyDescent="0.3">
      <c r="A10" s="8" t="s">
        <v>5</v>
      </c>
      <c r="B10" s="8"/>
      <c r="C10" s="8"/>
      <c r="D10" s="8"/>
      <c r="E10" s="8"/>
      <c r="F10" s="8"/>
      <c r="G10" s="8"/>
      <c r="H10" s="8"/>
      <c r="I10" s="8"/>
      <c r="J10" s="4"/>
    </row>
    <row r="11" spans="1:10" s="10" customFormat="1" ht="15" x14ac:dyDescent="0.3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7"/>
    </row>
    <row r="12" spans="1:10" s="10" customFormat="1" ht="15" x14ac:dyDescent="0.3">
      <c r="A12" s="11" t="s">
        <v>7</v>
      </c>
      <c r="B12" s="11"/>
      <c r="C12" s="11"/>
      <c r="D12" s="11"/>
      <c r="E12" s="11"/>
      <c r="F12" s="11"/>
      <c r="G12" s="11"/>
      <c r="H12" s="11"/>
      <c r="I12" s="11"/>
      <c r="J12" s="7"/>
    </row>
    <row r="13" spans="1:10" s="10" customFormat="1" ht="15" x14ac:dyDescent="0.3">
      <c r="A13" s="12"/>
      <c r="B13" s="13"/>
      <c r="C13" s="13"/>
      <c r="D13" s="13"/>
      <c r="E13" s="13"/>
      <c r="F13" s="13"/>
      <c r="G13" s="13"/>
      <c r="H13" s="13"/>
      <c r="I13" s="13"/>
      <c r="J13" s="7"/>
    </row>
    <row r="14" spans="1:10" s="5" customFormat="1" ht="15" x14ac:dyDescent="0.3">
      <c r="A14" s="14" t="s">
        <v>8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s="5" customFormat="1" ht="15" x14ac:dyDescent="0.3">
      <c r="A15" s="4" t="s">
        <v>9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s="5" customFormat="1" ht="15" x14ac:dyDescent="0.3">
      <c r="A16" s="7" t="s">
        <v>10</v>
      </c>
      <c r="B16" s="4"/>
      <c r="C16" s="4"/>
      <c r="D16" s="4"/>
      <c r="E16" s="4"/>
      <c r="F16" s="4"/>
      <c r="G16" s="4"/>
      <c r="H16" s="15">
        <v>-0.04</v>
      </c>
      <c r="I16" s="4"/>
      <c r="J16" s="4"/>
    </row>
    <row r="17" spans="1:10" s="5" customFormat="1" ht="15" x14ac:dyDescent="0.3">
      <c r="A17" s="4"/>
      <c r="B17" s="4" t="s">
        <v>11</v>
      </c>
      <c r="C17" s="4"/>
      <c r="D17" s="4"/>
      <c r="E17" s="4"/>
      <c r="F17" s="4"/>
      <c r="G17" s="4"/>
      <c r="H17" s="15">
        <v>-0.1</v>
      </c>
      <c r="I17" s="4"/>
      <c r="J17" s="4"/>
    </row>
    <row r="18" spans="1:10" s="5" customFormat="1" ht="15" x14ac:dyDescent="0.3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s="5" customFormat="1" ht="15" x14ac:dyDescent="0.3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s="5" customFormat="1" ht="15" x14ac:dyDescent="0.3">
      <c r="A20" s="14" t="s">
        <v>12</v>
      </c>
      <c r="B20" s="4"/>
      <c r="C20" s="4"/>
      <c r="D20" s="4"/>
      <c r="E20" s="4"/>
      <c r="F20" s="4"/>
      <c r="G20" s="4"/>
      <c r="H20" s="4"/>
      <c r="I20" s="4"/>
      <c r="J20" s="4"/>
    </row>
    <row r="21" spans="1:10" s="5" customFormat="1" ht="15" x14ac:dyDescent="0.3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s="5" customFormat="1" ht="15" x14ac:dyDescent="0.3">
      <c r="A22" s="6" t="s">
        <v>13</v>
      </c>
      <c r="B22" s="6"/>
      <c r="C22" s="6"/>
      <c r="D22" s="6"/>
      <c r="E22" s="7"/>
      <c r="F22" s="4"/>
      <c r="G22" s="4"/>
      <c r="H22" s="4"/>
      <c r="I22" s="4"/>
      <c r="J22" s="4"/>
    </row>
    <row r="23" spans="1:10" s="5" customFormat="1" ht="15" x14ac:dyDescent="0.3">
      <c r="A23" s="7" t="s">
        <v>14</v>
      </c>
      <c r="B23" s="6"/>
      <c r="C23" s="6"/>
      <c r="D23" s="6"/>
      <c r="E23" s="7"/>
      <c r="F23" s="4"/>
      <c r="G23" s="4"/>
      <c r="H23" s="4"/>
      <c r="I23" s="4"/>
      <c r="J23" s="4"/>
    </row>
    <row r="24" spans="1:10" s="5" customFormat="1" ht="15" x14ac:dyDescent="0.3">
      <c r="A24" s="7" t="s">
        <v>15</v>
      </c>
      <c r="B24" s="7"/>
      <c r="C24" s="7"/>
      <c r="D24" s="7"/>
      <c r="E24" s="7"/>
      <c r="F24" s="4"/>
      <c r="G24" s="4"/>
      <c r="H24" s="4"/>
      <c r="I24" s="4"/>
      <c r="J24" s="4"/>
    </row>
    <row r="25" spans="1:10" s="5" customFormat="1" ht="15" x14ac:dyDescent="0.3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 s="5" customFormat="1" ht="15" x14ac:dyDescent="0.3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s="5" customFormat="1" ht="15" x14ac:dyDescent="0.3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s="5" customFormat="1" ht="15" x14ac:dyDescent="0.3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s="5" customFormat="1" ht="15" x14ac:dyDescent="0.3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s="5" customFormat="1" ht="15" x14ac:dyDescent="0.3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s="5" customFormat="1" ht="15" x14ac:dyDescent="0.3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s="5" customFormat="1" ht="15" x14ac:dyDescent="0.3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s="5" customFormat="1" ht="15" x14ac:dyDescent="0.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s="5" customFormat="1" ht="15" x14ac:dyDescent="0.3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s="5" customFormat="1" ht="15" x14ac:dyDescent="0.3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s="5" customFormat="1" ht="15" x14ac:dyDescent="0.3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s="5" customFormat="1" ht="15" x14ac:dyDescent="0.3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s="5" customFormat="1" ht="15" x14ac:dyDescent="0.3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s="5" customFormat="1" ht="15" x14ac:dyDescent="0.3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s="5" customFormat="1" ht="15" x14ac:dyDescent="0.3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s="5" customFormat="1" ht="15" x14ac:dyDescent="0.3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s="5" customFormat="1" ht="15" x14ac:dyDescent="0.3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s="5" customFormat="1" ht="15" x14ac:dyDescent="0.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s="5" customFormat="1" ht="15" x14ac:dyDescent="0.3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s="5" customFormat="1" ht="15" x14ac:dyDescent="0.3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s="5" customFormat="1" ht="15" x14ac:dyDescent="0.3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s="5" customFormat="1" ht="15" x14ac:dyDescent="0.3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s="5" customFormat="1" ht="15" x14ac:dyDescent="0.3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s="5" customFormat="1" ht="15" x14ac:dyDescent="0.3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s="5" customFormat="1" ht="15" x14ac:dyDescent="0.3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s="5" customFormat="1" ht="15" x14ac:dyDescent="0.3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s="5" customFormat="1" ht="15" x14ac:dyDescent="0.3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s="5" customFormat="1" ht="15" x14ac:dyDescent="0.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s="5" customFormat="1" ht="15" x14ac:dyDescent="0.3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s="5" customFormat="1" ht="15" x14ac:dyDescent="0.3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s="5" customFormat="1" ht="15" x14ac:dyDescent="0.3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s="5" customFormat="1" ht="15" x14ac:dyDescent="0.3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s="5" customFormat="1" ht="15" x14ac:dyDescent="0.3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s="5" customFormat="1" ht="15" x14ac:dyDescent="0.3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s="5" customFormat="1" ht="15" x14ac:dyDescent="0.3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35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35">
      <c r="A107" s="4"/>
      <c r="B107" s="4"/>
      <c r="C107" s="4"/>
      <c r="D107" s="4"/>
      <c r="E107" s="4"/>
      <c r="F107" s="4"/>
      <c r="G107" s="4"/>
      <c r="H107" s="4"/>
      <c r="I107" s="4"/>
    </row>
  </sheetData>
  <mergeCells count="4">
    <mergeCell ref="A1:H1"/>
    <mergeCell ref="A10:I10"/>
    <mergeCell ref="A11:I11"/>
    <mergeCell ref="A12:I12"/>
  </mergeCells>
  <pageMargins left="0.19652777777777777" right="0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50"/>
  <sheetViews>
    <sheetView showGridLines="0" zoomScaleNormal="100" workbookViewId="0">
      <selection activeCell="D24" sqref="D24"/>
    </sheetView>
  </sheetViews>
  <sheetFormatPr defaultColWidth="9.1796875" defaultRowHeight="10" x14ac:dyDescent="0.2"/>
  <cols>
    <col min="1" max="1" width="14.26953125" style="18" customWidth="1"/>
    <col min="2" max="2" width="5.453125" style="17" customWidth="1"/>
    <col min="3" max="3" width="5.54296875" style="17" customWidth="1"/>
    <col min="4" max="4" width="5.81640625" style="17" customWidth="1"/>
    <col min="5" max="5" width="6.453125" style="17" customWidth="1"/>
    <col min="6" max="6" width="8" style="17" customWidth="1"/>
    <col min="7" max="7" width="6.1796875" style="17" customWidth="1"/>
    <col min="8" max="8" width="8" style="17" customWidth="1"/>
    <col min="9" max="10" width="6" style="17" customWidth="1"/>
    <col min="11" max="11" width="8.54296875" style="17" customWidth="1"/>
    <col min="12" max="40" width="5.1796875" style="17" customWidth="1"/>
    <col min="41" max="16384" width="9.1796875" style="17"/>
  </cols>
  <sheetData>
    <row r="2" spans="1:6" ht="27.75" customHeight="1" x14ac:dyDescent="0.35">
      <c r="A2" s="16" t="s">
        <v>18</v>
      </c>
      <c r="B2" s="16"/>
      <c r="C2" s="16"/>
      <c r="D2" s="16"/>
    </row>
    <row r="3" spans="1:6" ht="19.5" customHeight="1" x14ac:dyDescent="0.2"/>
    <row r="4" spans="1:6" ht="19.5" customHeight="1" x14ac:dyDescent="0.2">
      <c r="A4" s="19" t="s">
        <v>19</v>
      </c>
    </row>
    <row r="5" spans="1:6" ht="13.5" customHeight="1" x14ac:dyDescent="0.2">
      <c r="A5" s="20" t="s">
        <v>20</v>
      </c>
    </row>
    <row r="6" spans="1:6" ht="13.5" customHeight="1" x14ac:dyDescent="0.2">
      <c r="A6" s="20" t="s">
        <v>21</v>
      </c>
      <c r="B6" s="21" t="s">
        <v>22</v>
      </c>
    </row>
    <row r="7" spans="1:6" ht="13.5" customHeight="1" x14ac:dyDescent="0.2">
      <c r="A7" s="17"/>
      <c r="B7" s="21" t="s">
        <v>23</v>
      </c>
    </row>
    <row r="8" spans="1:6" ht="13.5" customHeight="1" x14ac:dyDescent="0.2">
      <c r="A8" s="20"/>
    </row>
    <row r="9" spans="1:6" ht="13.5" customHeight="1" x14ac:dyDescent="0.2">
      <c r="A9" s="20"/>
      <c r="F9" s="22"/>
    </row>
    <row r="10" spans="1:6" ht="13.5" customHeight="1" x14ac:dyDescent="0.2">
      <c r="A10" s="20"/>
      <c r="F10" s="23"/>
    </row>
    <row r="11" spans="1:6" ht="13.5" customHeight="1" x14ac:dyDescent="0.2">
      <c r="A11" s="20"/>
      <c r="F11" s="23"/>
    </row>
    <row r="12" spans="1:6" ht="13.5" customHeight="1" x14ac:dyDescent="0.2">
      <c r="A12" s="20"/>
      <c r="F12" s="23"/>
    </row>
    <row r="13" spans="1:6" ht="13.5" customHeight="1" x14ac:dyDescent="0.2">
      <c r="A13" s="20"/>
      <c r="F13" s="24"/>
    </row>
    <row r="14" spans="1:6" ht="13.5" customHeight="1" x14ac:dyDescent="0.2">
      <c r="A14" s="20"/>
      <c r="F14" s="23"/>
    </row>
    <row r="15" spans="1:6" ht="13.5" customHeight="1" x14ac:dyDescent="0.2">
      <c r="A15" s="20"/>
      <c r="F15" s="25"/>
    </row>
    <row r="16" spans="1:6" ht="13.5" customHeight="1" x14ac:dyDescent="0.2">
      <c r="A16" s="20"/>
      <c r="F16" s="23"/>
    </row>
    <row r="17" spans="1:30" ht="13.5" customHeight="1" x14ac:dyDescent="0.2">
      <c r="A17" s="20"/>
    </row>
    <row r="18" spans="1:30" ht="13.5" customHeight="1" x14ac:dyDescent="0.2">
      <c r="A18" s="20"/>
      <c r="F18" s="23"/>
    </row>
    <row r="19" spans="1:30" ht="23.25" customHeight="1" x14ac:dyDescent="0.2">
      <c r="A19" s="17"/>
      <c r="I19" s="18"/>
      <c r="K19" s="26"/>
      <c r="L19" s="27"/>
      <c r="M19" s="27"/>
      <c r="N19" s="27"/>
      <c r="O19" s="27"/>
      <c r="P19" s="27"/>
      <c r="Q19" s="27"/>
      <c r="R19" s="27"/>
      <c r="S19" s="28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30" s="34" customFormat="1" ht="15" customHeight="1" x14ac:dyDescent="0.25">
      <c r="A20" s="29" t="s">
        <v>24</v>
      </c>
      <c r="B20" s="30"/>
      <c r="C20" s="30"/>
      <c r="D20" s="30"/>
      <c r="E20" s="30"/>
      <c r="F20" s="31"/>
      <c r="G20" s="31"/>
      <c r="H20" s="31"/>
      <c r="I20" s="32" t="s">
        <v>25</v>
      </c>
      <c r="J20" s="32" t="s">
        <v>26</v>
      </c>
      <c r="K20" s="31"/>
      <c r="L20" s="26"/>
      <c r="M20" s="33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1:30" s="34" customFormat="1" ht="4.5" customHeight="1" x14ac:dyDescent="0.25">
      <c r="A21" s="35"/>
      <c r="B21" s="36"/>
      <c r="C21" s="36"/>
      <c r="D21" s="36"/>
      <c r="E21" s="36"/>
      <c r="F21" s="31"/>
      <c r="G21" s="31"/>
      <c r="H21" s="31"/>
      <c r="I21" s="32"/>
      <c r="J21" s="32"/>
      <c r="K21" s="31"/>
      <c r="L21" s="26"/>
      <c r="M21" s="33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 ht="14.25" customHeight="1" x14ac:dyDescent="0.2">
      <c r="A22" s="37" t="s">
        <v>27</v>
      </c>
      <c r="B22" s="38" t="s">
        <v>28</v>
      </c>
      <c r="C22" s="39" t="s">
        <v>29</v>
      </c>
      <c r="D22" s="38" t="s">
        <v>30</v>
      </c>
      <c r="E22" s="40" t="s">
        <v>31</v>
      </c>
      <c r="F22" s="38" t="s">
        <v>32</v>
      </c>
      <c r="G22" s="38" t="s">
        <v>33</v>
      </c>
      <c r="H22" s="38" t="s">
        <v>34</v>
      </c>
      <c r="I22" s="41" t="s">
        <v>35</v>
      </c>
      <c r="J22" s="41" t="s">
        <v>35</v>
      </c>
      <c r="K22" s="42"/>
    </row>
    <row r="23" spans="1:30" ht="14.25" customHeight="1" x14ac:dyDescent="0.2">
      <c r="A23" s="37"/>
      <c r="B23" s="43" t="s">
        <v>36</v>
      </c>
      <c r="C23" s="44" t="s">
        <v>37</v>
      </c>
      <c r="D23" s="45" t="s">
        <v>38</v>
      </c>
      <c r="E23" s="45" t="s">
        <v>39</v>
      </c>
      <c r="F23" s="45" t="s">
        <v>40</v>
      </c>
      <c r="G23" s="45" t="s">
        <v>41</v>
      </c>
      <c r="H23" s="45" t="s">
        <v>42</v>
      </c>
      <c r="I23" s="46" t="s">
        <v>43</v>
      </c>
      <c r="J23" s="46" t="s">
        <v>43</v>
      </c>
      <c r="K23" s="47" t="s">
        <v>44</v>
      </c>
    </row>
    <row r="24" spans="1:30" ht="14.25" customHeight="1" x14ac:dyDescent="0.25">
      <c r="A24" s="37"/>
      <c r="B24" s="48" t="s">
        <v>45</v>
      </c>
      <c r="C24" s="49" t="s">
        <v>45</v>
      </c>
      <c r="D24" s="50" t="s">
        <v>45</v>
      </c>
      <c r="E24" s="50" t="s">
        <v>45</v>
      </c>
      <c r="F24" s="50" t="s">
        <v>46</v>
      </c>
      <c r="G24" s="50" t="s">
        <v>47</v>
      </c>
      <c r="H24" s="50" t="s">
        <v>48</v>
      </c>
      <c r="I24" s="51" t="s">
        <v>49</v>
      </c>
      <c r="J24" s="51" t="s">
        <v>49</v>
      </c>
      <c r="K24" s="52" t="s">
        <v>36</v>
      </c>
    </row>
    <row r="25" spans="1:30" ht="14.25" customHeight="1" x14ac:dyDescent="0.2">
      <c r="A25" s="53" t="s">
        <v>50</v>
      </c>
      <c r="B25" s="54" t="s">
        <v>51</v>
      </c>
      <c r="C25" s="55"/>
      <c r="D25" s="55"/>
      <c r="E25" s="55"/>
      <c r="F25" s="56"/>
      <c r="G25" s="56"/>
      <c r="H25" s="56"/>
      <c r="I25" s="57"/>
      <c r="J25" s="57"/>
      <c r="K25" s="58"/>
    </row>
    <row r="26" spans="1:30" ht="15.75" customHeight="1" x14ac:dyDescent="0.2">
      <c r="A26" s="59" t="s">
        <v>52</v>
      </c>
      <c r="B26" s="60">
        <v>600</v>
      </c>
      <c r="C26" s="61">
        <v>680</v>
      </c>
      <c r="D26" s="60">
        <v>80</v>
      </c>
      <c r="E26" s="60">
        <v>95</v>
      </c>
      <c r="F26" s="62">
        <v>1.9</v>
      </c>
      <c r="G26" s="62">
        <v>0.4</v>
      </c>
      <c r="H26" s="62">
        <v>0.61</v>
      </c>
      <c r="I26" s="63">
        <v>185</v>
      </c>
      <c r="J26" s="63">
        <v>145</v>
      </c>
      <c r="K26" s="64">
        <v>1.3315999999999999</v>
      </c>
    </row>
    <row r="27" spans="1:30" ht="15.75" customHeight="1" x14ac:dyDescent="0.2">
      <c r="A27" s="53" t="s">
        <v>53</v>
      </c>
      <c r="B27" s="55">
        <v>500</v>
      </c>
      <c r="C27" s="65">
        <v>578</v>
      </c>
      <c r="D27" s="55">
        <v>80</v>
      </c>
      <c r="E27" s="55">
        <v>95</v>
      </c>
      <c r="F27" s="66">
        <v>1.69</v>
      </c>
      <c r="G27" s="66">
        <v>0.35</v>
      </c>
      <c r="H27" s="66">
        <v>0.51</v>
      </c>
      <c r="I27" s="67">
        <v>163</v>
      </c>
      <c r="J27" s="67">
        <v>128</v>
      </c>
      <c r="K27" s="58">
        <v>1.3193999999999999</v>
      </c>
    </row>
    <row r="28" spans="1:30" ht="15.75" customHeight="1" x14ac:dyDescent="0.2">
      <c r="A28" s="68" t="s">
        <v>54</v>
      </c>
      <c r="B28" s="69">
        <v>350</v>
      </c>
      <c r="C28" s="70">
        <v>430</v>
      </c>
      <c r="D28" s="69">
        <v>80</v>
      </c>
      <c r="E28" s="69">
        <v>95</v>
      </c>
      <c r="F28" s="71">
        <v>1.2</v>
      </c>
      <c r="G28" s="71">
        <v>0.3</v>
      </c>
      <c r="H28" s="71">
        <v>0.4</v>
      </c>
      <c r="I28" s="72">
        <v>114</v>
      </c>
      <c r="J28" s="72">
        <v>90</v>
      </c>
      <c r="K28" s="73">
        <v>1.3083</v>
      </c>
    </row>
    <row r="29" spans="1:30" ht="15.75" customHeight="1" x14ac:dyDescent="0.2">
      <c r="A29" s="59" t="s">
        <v>55</v>
      </c>
      <c r="B29" s="60">
        <v>700</v>
      </c>
      <c r="C29" s="60">
        <v>779</v>
      </c>
      <c r="D29" s="60">
        <v>80</v>
      </c>
      <c r="E29" s="60">
        <v>80</v>
      </c>
      <c r="F29" s="74">
        <v>1.8</v>
      </c>
      <c r="G29" s="74">
        <v>0.45</v>
      </c>
      <c r="H29" s="74">
        <v>0.57999999999999996</v>
      </c>
      <c r="I29" s="75">
        <v>190</v>
      </c>
      <c r="J29" s="75">
        <v>149</v>
      </c>
      <c r="K29" s="64">
        <v>1.3212999999999999</v>
      </c>
    </row>
    <row r="30" spans="1:30" ht="15.75" customHeight="1" x14ac:dyDescent="0.2">
      <c r="A30" s="53" t="s">
        <v>56</v>
      </c>
      <c r="B30" s="55">
        <v>600</v>
      </c>
      <c r="C30" s="55">
        <v>679</v>
      </c>
      <c r="D30" s="55">
        <v>80</v>
      </c>
      <c r="E30" s="55">
        <v>80</v>
      </c>
      <c r="F30" s="56">
        <v>1.55</v>
      </c>
      <c r="G30" s="56">
        <v>0.38</v>
      </c>
      <c r="H30" s="56">
        <v>0.48</v>
      </c>
      <c r="I30" s="57">
        <v>168</v>
      </c>
      <c r="J30" s="57">
        <v>132</v>
      </c>
      <c r="K30" s="58">
        <v>1.3085</v>
      </c>
    </row>
    <row r="31" spans="1:30" ht="15.75" customHeight="1" x14ac:dyDescent="0.2">
      <c r="A31" s="53" t="s">
        <v>57</v>
      </c>
      <c r="B31" s="55">
        <v>500</v>
      </c>
      <c r="C31" s="55">
        <v>579</v>
      </c>
      <c r="D31" s="55">
        <v>80</v>
      </c>
      <c r="E31" s="55">
        <v>80</v>
      </c>
      <c r="F31" s="56">
        <v>1.25</v>
      </c>
      <c r="G31" s="56">
        <v>0.4</v>
      </c>
      <c r="H31" s="56">
        <v>0.44</v>
      </c>
      <c r="I31" s="57">
        <v>147</v>
      </c>
      <c r="J31" s="57">
        <v>116</v>
      </c>
      <c r="K31" s="58">
        <v>1.2994000000000001</v>
      </c>
    </row>
    <row r="32" spans="1:30" ht="15.75" customHeight="1" x14ac:dyDescent="0.2">
      <c r="A32" s="53" t="s">
        <v>58</v>
      </c>
      <c r="B32" s="55">
        <v>350</v>
      </c>
      <c r="C32" s="55">
        <v>429</v>
      </c>
      <c r="D32" s="55">
        <v>80</v>
      </c>
      <c r="E32" s="55">
        <v>80</v>
      </c>
      <c r="F32" s="56">
        <v>1.02</v>
      </c>
      <c r="G32" s="56">
        <v>0.28000000000000003</v>
      </c>
      <c r="H32" s="56">
        <v>0.35</v>
      </c>
      <c r="I32" s="57">
        <v>111</v>
      </c>
      <c r="J32" s="57">
        <v>87.6</v>
      </c>
      <c r="K32" s="58">
        <v>1.2903</v>
      </c>
    </row>
    <row r="33" spans="1:11" ht="15.75" customHeight="1" x14ac:dyDescent="0.2">
      <c r="A33" s="76" t="s">
        <v>59</v>
      </c>
      <c r="B33" s="77">
        <v>200</v>
      </c>
      <c r="C33" s="77">
        <v>297</v>
      </c>
      <c r="D33" s="77">
        <v>60</v>
      </c>
      <c r="E33" s="77">
        <v>160</v>
      </c>
      <c r="F33" s="78">
        <v>1.2</v>
      </c>
      <c r="G33" s="78">
        <v>0.48</v>
      </c>
      <c r="H33" s="78">
        <v>0.25</v>
      </c>
      <c r="I33" s="79">
        <v>90</v>
      </c>
      <c r="J33" s="79">
        <v>70</v>
      </c>
      <c r="K33" s="80">
        <v>1.2201</v>
      </c>
    </row>
    <row r="34" spans="1:11" ht="15.75" customHeight="1" x14ac:dyDescent="0.2">
      <c r="A34" s="53" t="s">
        <v>60</v>
      </c>
      <c r="B34" s="65">
        <v>2000</v>
      </c>
      <c r="C34" s="65">
        <v>2066</v>
      </c>
      <c r="D34" s="55">
        <v>80</v>
      </c>
      <c r="E34" s="55">
        <v>90</v>
      </c>
      <c r="F34" s="56">
        <v>3.8</v>
      </c>
      <c r="G34" s="56">
        <v>0.86</v>
      </c>
      <c r="H34" s="56"/>
      <c r="I34" s="57">
        <v>417</v>
      </c>
      <c r="J34" s="57">
        <v>324</v>
      </c>
      <c r="K34" s="58">
        <v>1.3905000000000001</v>
      </c>
    </row>
    <row r="35" spans="1:11" ht="15.75" customHeight="1" x14ac:dyDescent="0.2">
      <c r="A35" s="53" t="s">
        <v>61</v>
      </c>
      <c r="B35" s="65">
        <v>1800</v>
      </c>
      <c r="C35" s="65">
        <v>1866</v>
      </c>
      <c r="D35" s="55">
        <v>80</v>
      </c>
      <c r="E35" s="55">
        <v>90</v>
      </c>
      <c r="F35" s="56">
        <v>3.4</v>
      </c>
      <c r="G35" s="56">
        <v>0.78</v>
      </c>
      <c r="H35" s="56"/>
      <c r="I35" s="57">
        <v>384</v>
      </c>
      <c r="J35" s="57">
        <v>300</v>
      </c>
      <c r="K35" s="58">
        <v>1.357</v>
      </c>
    </row>
    <row r="36" spans="1:11" ht="15.75" customHeight="1" x14ac:dyDescent="0.2">
      <c r="A36" s="53" t="s">
        <v>62</v>
      </c>
      <c r="B36" s="65">
        <v>1600</v>
      </c>
      <c r="C36" s="65">
        <v>1666</v>
      </c>
      <c r="D36" s="55">
        <v>80</v>
      </c>
      <c r="E36" s="55">
        <v>90</v>
      </c>
      <c r="F36" s="56">
        <v>3</v>
      </c>
      <c r="G36" s="56">
        <v>0.7</v>
      </c>
      <c r="H36" s="56"/>
      <c r="I36" s="57">
        <v>354</v>
      </c>
      <c r="J36" s="57">
        <v>275</v>
      </c>
      <c r="K36" s="58">
        <v>1.3843000000000001</v>
      </c>
    </row>
    <row r="37" spans="1:11" ht="15.75" customHeight="1" x14ac:dyDescent="0.2">
      <c r="A37" s="53" t="s">
        <v>63</v>
      </c>
      <c r="B37" s="65">
        <v>1400</v>
      </c>
      <c r="C37" s="65">
        <v>1466</v>
      </c>
      <c r="D37" s="55">
        <v>80</v>
      </c>
      <c r="E37" s="55">
        <v>90</v>
      </c>
      <c r="F37" s="56">
        <v>2.8</v>
      </c>
      <c r="G37" s="56">
        <v>0.62</v>
      </c>
      <c r="H37" s="56"/>
      <c r="I37" s="57">
        <v>320</v>
      </c>
      <c r="J37" s="57">
        <v>250</v>
      </c>
      <c r="K37" s="58">
        <v>1.36</v>
      </c>
    </row>
    <row r="38" spans="1:11" ht="15.75" customHeight="1" x14ac:dyDescent="0.2">
      <c r="A38" s="53" t="s">
        <v>64</v>
      </c>
      <c r="B38" s="65">
        <v>1200</v>
      </c>
      <c r="C38" s="65">
        <v>1266</v>
      </c>
      <c r="D38" s="55">
        <v>80</v>
      </c>
      <c r="E38" s="55">
        <v>90</v>
      </c>
      <c r="F38" s="56">
        <v>2.6</v>
      </c>
      <c r="G38" s="56">
        <v>0.55000000000000004</v>
      </c>
      <c r="H38" s="56"/>
      <c r="I38" s="57">
        <v>286</v>
      </c>
      <c r="J38" s="57">
        <v>223</v>
      </c>
      <c r="K38" s="58">
        <v>1.361</v>
      </c>
    </row>
    <row r="39" spans="1:11" ht="15.75" customHeight="1" x14ac:dyDescent="0.2">
      <c r="A39" s="53" t="s">
        <v>65</v>
      </c>
      <c r="B39" s="65">
        <v>1000</v>
      </c>
      <c r="C39" s="65">
        <v>1066</v>
      </c>
      <c r="D39" s="55">
        <v>80</v>
      </c>
      <c r="E39" s="55">
        <v>90</v>
      </c>
      <c r="F39" s="56">
        <v>2.2000000000000002</v>
      </c>
      <c r="G39" s="56">
        <v>0.47</v>
      </c>
      <c r="H39" s="56"/>
      <c r="I39" s="57">
        <v>250</v>
      </c>
      <c r="J39" s="57">
        <v>195</v>
      </c>
      <c r="K39" s="58">
        <v>1.363</v>
      </c>
    </row>
    <row r="40" spans="1:11" ht="15.75" customHeight="1" x14ac:dyDescent="0.2">
      <c r="A40" s="53" t="s">
        <v>66</v>
      </c>
      <c r="B40" s="65">
        <v>900</v>
      </c>
      <c r="C40" s="65">
        <v>966</v>
      </c>
      <c r="D40" s="55">
        <v>80</v>
      </c>
      <c r="E40" s="55">
        <v>90</v>
      </c>
      <c r="F40" s="56">
        <v>1.96</v>
      </c>
      <c r="G40" s="56">
        <v>0.43</v>
      </c>
      <c r="H40" s="56"/>
      <c r="I40" s="57">
        <v>233</v>
      </c>
      <c r="J40" s="57">
        <v>182</v>
      </c>
      <c r="K40" s="58">
        <v>1.3605</v>
      </c>
    </row>
    <row r="41" spans="1:11" x14ac:dyDescent="0.2">
      <c r="A41" s="81"/>
      <c r="B41" s="82"/>
      <c r="C41" s="82"/>
      <c r="D41" s="82"/>
      <c r="E41" s="82"/>
      <c r="F41" s="83"/>
      <c r="G41" s="83"/>
      <c r="H41" s="83"/>
      <c r="I41" s="84"/>
      <c r="J41" s="85"/>
    </row>
    <row r="42" spans="1:11" ht="14.25" customHeight="1" x14ac:dyDescent="0.2">
      <c r="A42" s="86" t="s">
        <v>67</v>
      </c>
      <c r="B42" s="87" t="s">
        <v>68</v>
      </c>
      <c r="C42" s="82"/>
      <c r="E42" s="82"/>
      <c r="F42" s="83"/>
      <c r="G42" s="83"/>
      <c r="H42" s="83"/>
      <c r="I42" s="84"/>
      <c r="J42" s="85"/>
    </row>
    <row r="43" spans="1:11" ht="14.25" customHeight="1" x14ac:dyDescent="0.2">
      <c r="A43" s="86" t="s">
        <v>69</v>
      </c>
      <c r="B43" s="87" t="s">
        <v>70</v>
      </c>
      <c r="C43" s="82"/>
      <c r="E43" s="82"/>
      <c r="F43" s="83"/>
      <c r="G43" s="83"/>
      <c r="H43" s="83"/>
      <c r="I43" s="84"/>
      <c r="J43" s="85"/>
    </row>
    <row r="44" spans="1:11" ht="6.75" customHeight="1" x14ac:dyDescent="0.2">
      <c r="A44" s="81"/>
      <c r="B44" s="82"/>
      <c r="C44" s="82"/>
      <c r="D44" s="82"/>
      <c r="E44" s="82"/>
      <c r="F44" s="83"/>
      <c r="G44" s="83"/>
      <c r="H44" s="83"/>
      <c r="I44" s="84"/>
      <c r="J44" s="85"/>
    </row>
    <row r="45" spans="1:11" ht="13.5" customHeight="1" x14ac:dyDescent="0.2">
      <c r="A45" s="88" t="s">
        <v>71</v>
      </c>
      <c r="B45" s="89"/>
      <c r="C45" s="90"/>
      <c r="D45" s="90"/>
      <c r="E45" s="90"/>
      <c r="F45" s="91" t="s">
        <v>72</v>
      </c>
      <c r="G45" s="90"/>
      <c r="H45" s="90"/>
      <c r="I45" s="90"/>
      <c r="J45" s="92"/>
      <c r="K45" s="93"/>
    </row>
    <row r="46" spans="1:11" ht="13.5" customHeight="1" x14ac:dyDescent="0.2">
      <c r="A46" s="88" t="s">
        <v>73</v>
      </c>
      <c r="B46" s="89"/>
      <c r="C46" s="90"/>
      <c r="D46" s="90"/>
      <c r="E46" s="90"/>
      <c r="F46" s="91" t="s">
        <v>74</v>
      </c>
      <c r="G46" s="90"/>
      <c r="H46" s="90"/>
      <c r="I46" s="90"/>
      <c r="J46" s="92"/>
      <c r="K46" s="93"/>
    </row>
    <row r="47" spans="1:11" ht="13.5" customHeight="1" x14ac:dyDescent="0.2">
      <c r="A47" s="94" t="s">
        <v>75</v>
      </c>
      <c r="B47" s="91"/>
      <c r="C47" s="90"/>
      <c r="D47" s="90"/>
      <c r="E47" s="90"/>
      <c r="F47" s="95">
        <v>1.5</v>
      </c>
      <c r="G47" s="90"/>
      <c r="H47" s="90"/>
      <c r="I47" s="90"/>
      <c r="J47" s="96"/>
      <c r="K47" s="97"/>
    </row>
    <row r="48" spans="1:11" ht="13.5" customHeight="1" x14ac:dyDescent="0.2">
      <c r="A48" s="94" t="s">
        <v>76</v>
      </c>
      <c r="B48" s="91"/>
      <c r="C48" s="90"/>
      <c r="D48" s="90"/>
      <c r="E48" s="90"/>
      <c r="F48" s="91" t="s">
        <v>77</v>
      </c>
      <c r="G48" s="90"/>
      <c r="H48" s="90"/>
      <c r="I48" s="90"/>
      <c r="J48" s="92"/>
      <c r="K48" s="93"/>
    </row>
    <row r="49" spans="1:11" ht="13.5" customHeight="1" x14ac:dyDescent="0.2">
      <c r="A49" s="94" t="s">
        <v>78</v>
      </c>
      <c r="B49" s="89"/>
      <c r="C49" s="90"/>
      <c r="D49" s="90"/>
      <c r="E49" s="90"/>
      <c r="F49" s="91" t="s">
        <v>79</v>
      </c>
      <c r="G49" s="90"/>
      <c r="H49" s="90"/>
      <c r="I49" s="90"/>
      <c r="J49" s="92"/>
      <c r="K49" s="93"/>
    </row>
    <row r="50" spans="1:11" ht="9.75" customHeight="1" x14ac:dyDescent="0.2">
      <c r="A50" s="98"/>
      <c r="B50" s="98"/>
      <c r="C50" s="99"/>
      <c r="D50" s="99"/>
      <c r="E50" s="99"/>
      <c r="F50" s="99"/>
      <c r="G50" s="99"/>
      <c r="H50" s="99"/>
      <c r="I50" s="99"/>
      <c r="J50" s="100"/>
      <c r="K50" s="18"/>
    </row>
  </sheetData>
  <mergeCells count="3">
    <mergeCell ref="A2:D2"/>
    <mergeCell ref="A20:E20"/>
    <mergeCell ref="A22:A24"/>
  </mergeCells>
  <printOptions horizontalCentered="1"/>
  <pageMargins left="0.98425196850393704" right="0.78740157480314965" top="0.78740157480314965" bottom="0.59055118110236227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showGridLines="0" workbookViewId="0">
      <selection activeCell="C24" sqref="C24:D24"/>
    </sheetView>
  </sheetViews>
  <sheetFormatPr defaultColWidth="9.1796875" defaultRowHeight="10" x14ac:dyDescent="0.2"/>
  <cols>
    <col min="1" max="1" width="4.7265625" style="102" customWidth="1"/>
    <col min="2" max="2" width="6.81640625" style="101" customWidth="1"/>
    <col min="3" max="3" width="5.453125" style="104" customWidth="1"/>
    <col min="4" max="4" width="5.1796875" style="102" customWidth="1"/>
    <col min="5" max="5" width="7.81640625" style="102" customWidth="1"/>
    <col min="6" max="6" width="8.1796875" style="102" customWidth="1"/>
    <col min="7" max="7" width="6.7265625" style="102" customWidth="1"/>
    <col min="8" max="8" width="8.1796875" style="102" customWidth="1"/>
    <col min="9" max="9" width="8.7265625" style="102" customWidth="1"/>
    <col min="10" max="10" width="8.26953125" style="102" customWidth="1"/>
    <col min="11" max="11" width="3.453125" style="102" customWidth="1"/>
    <col min="12" max="30" width="1" style="102" customWidth="1"/>
    <col min="31" max="36" width="1.26953125" style="102" customWidth="1"/>
    <col min="37" max="38" width="0" style="102" hidden="1" customWidth="1"/>
    <col min="39" max="59" width="1.26953125" style="102" customWidth="1"/>
    <col min="60" max="16384" width="9.1796875" style="102"/>
  </cols>
  <sheetData>
    <row r="1" spans="2:30" ht="9.75" customHeight="1" x14ac:dyDescent="0.2">
      <c r="C1" s="102"/>
    </row>
    <row r="2" spans="2:30" ht="12.75" hidden="1" customHeight="1" x14ac:dyDescent="0.2">
      <c r="B2" s="103"/>
      <c r="F2" s="105" t="s">
        <v>80</v>
      </c>
      <c r="G2" s="102" t="s">
        <v>81</v>
      </c>
      <c r="H2" s="102">
        <f>SERIESSUM((H19/50),$J$11,0,1)</f>
        <v>1.2693834279176464</v>
      </c>
      <c r="I2" s="102">
        <f>SERIESSUM((I19/50),$J$11,0,1)</f>
        <v>1</v>
      </c>
      <c r="J2" s="102">
        <f>SERIESSUM((J19/50),$J$11,0,1)</f>
        <v>0.51257247487723301</v>
      </c>
    </row>
    <row r="3" spans="2:30" s="106" customFormat="1" ht="12.75" hidden="1" customHeight="1" x14ac:dyDescent="0.25">
      <c r="C3" s="107"/>
      <c r="E3" s="108"/>
      <c r="F3" s="109" t="s">
        <v>82</v>
      </c>
      <c r="G3" s="106" t="s">
        <v>83</v>
      </c>
      <c r="H3" s="106">
        <v>1</v>
      </c>
      <c r="I3" s="106">
        <v>1</v>
      </c>
      <c r="J3" s="106">
        <v>1</v>
      </c>
    </row>
    <row r="4" spans="2:30" s="106" customFormat="1" ht="12.75" hidden="1" customHeight="1" x14ac:dyDescent="0.25">
      <c r="C4" s="107"/>
      <c r="E4" s="110"/>
    </row>
    <row r="5" spans="2:30" s="106" customFormat="1" ht="9.75" customHeight="1" x14ac:dyDescent="0.25">
      <c r="C5" s="107"/>
      <c r="E5" s="110"/>
      <c r="I5" s="111"/>
    </row>
    <row r="6" spans="2:30" s="106" customFormat="1" ht="22.5" customHeight="1" x14ac:dyDescent="0.45">
      <c r="B6" s="112" t="s">
        <v>54</v>
      </c>
      <c r="C6" s="107"/>
      <c r="E6" s="110"/>
    </row>
    <row r="7" spans="2:30" s="106" customFormat="1" ht="15.75" customHeight="1" x14ac:dyDescent="0.25">
      <c r="C7" s="107"/>
      <c r="E7" s="110"/>
    </row>
    <row r="8" spans="2:30" s="106" customFormat="1" ht="12.75" customHeight="1" x14ac:dyDescent="0.25">
      <c r="B8" s="113" t="s">
        <v>84</v>
      </c>
      <c r="C8" s="107"/>
      <c r="E8" s="110"/>
      <c r="F8" s="31"/>
      <c r="G8" s="31"/>
      <c r="H8" s="31"/>
      <c r="I8" s="86" t="s">
        <v>85</v>
      </c>
      <c r="J8" s="31"/>
    </row>
    <row r="9" spans="2:30" ht="15" customHeight="1" x14ac:dyDescent="0.2">
      <c r="B9" s="114" t="s">
        <v>28</v>
      </c>
      <c r="C9" s="39" t="s">
        <v>29</v>
      </c>
      <c r="D9" s="38" t="s">
        <v>30</v>
      </c>
      <c r="E9" s="40" t="s">
        <v>31</v>
      </c>
      <c r="F9" s="38" t="s">
        <v>32</v>
      </c>
      <c r="G9" s="38" t="s">
        <v>33</v>
      </c>
      <c r="H9" s="38" t="s">
        <v>34</v>
      </c>
      <c r="I9" s="40" t="s">
        <v>35</v>
      </c>
      <c r="J9" s="42"/>
      <c r="K9" s="106"/>
    </row>
    <row r="10" spans="2:30" s="119" customFormat="1" ht="15" customHeight="1" x14ac:dyDescent="0.25">
      <c r="B10" s="115" t="s">
        <v>36</v>
      </c>
      <c r="C10" s="116" t="s">
        <v>37</v>
      </c>
      <c r="D10" s="117" t="s">
        <v>38</v>
      </c>
      <c r="E10" s="117" t="s">
        <v>39</v>
      </c>
      <c r="F10" s="117" t="s">
        <v>40</v>
      </c>
      <c r="G10" s="117" t="s">
        <v>41</v>
      </c>
      <c r="H10" s="117" t="s">
        <v>42</v>
      </c>
      <c r="I10" s="117" t="s">
        <v>43</v>
      </c>
      <c r="J10" s="118" t="s">
        <v>44</v>
      </c>
    </row>
    <row r="11" spans="2:30" s="106" customFormat="1" ht="15" customHeight="1" x14ac:dyDescent="0.25">
      <c r="B11" s="120">
        <v>350</v>
      </c>
      <c r="C11" s="121">
        <v>430</v>
      </c>
      <c r="D11" s="121">
        <v>80</v>
      </c>
      <c r="E11" s="121">
        <v>95</v>
      </c>
      <c r="F11" s="122">
        <v>1.2</v>
      </c>
      <c r="G11" s="122">
        <v>0.3</v>
      </c>
      <c r="H11" s="122">
        <v>0.4</v>
      </c>
      <c r="I11" s="123">
        <v>90</v>
      </c>
      <c r="J11" s="124">
        <v>1.3083</v>
      </c>
    </row>
    <row r="12" spans="2:30" ht="15" customHeight="1" x14ac:dyDescent="0.25">
      <c r="B12" s="125" t="s">
        <v>45</v>
      </c>
      <c r="C12" s="126" t="s">
        <v>45</v>
      </c>
      <c r="D12" s="127" t="s">
        <v>45</v>
      </c>
      <c r="E12" s="127" t="s">
        <v>45</v>
      </c>
      <c r="F12" s="127" t="s">
        <v>46</v>
      </c>
      <c r="G12" s="127" t="s">
        <v>47</v>
      </c>
      <c r="H12" s="127" t="s">
        <v>86</v>
      </c>
      <c r="I12" s="127" t="s">
        <v>49</v>
      </c>
      <c r="J12" s="128" t="s">
        <v>36</v>
      </c>
      <c r="K12" s="106"/>
    </row>
    <row r="13" spans="2:30" s="106" customFormat="1" ht="15" customHeight="1" x14ac:dyDescent="0.25">
      <c r="B13" s="129">
        <f>E11*C11*D11/1000000000</f>
        <v>3.2680000000000001E-3</v>
      </c>
      <c r="C13" s="130" t="s">
        <v>87</v>
      </c>
      <c r="D13" s="131"/>
      <c r="E13" s="131"/>
      <c r="F13" s="131"/>
      <c r="G13" s="131"/>
      <c r="H13" s="131"/>
      <c r="J13" s="132"/>
      <c r="L13" s="119"/>
      <c r="M13" s="119"/>
      <c r="N13" s="119"/>
      <c r="O13" s="119"/>
      <c r="P13" s="119"/>
      <c r="Q13" s="119"/>
      <c r="R13" s="119"/>
      <c r="S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</row>
    <row r="14" spans="2:30" ht="15" customHeight="1" x14ac:dyDescent="0.2">
      <c r="B14" s="133"/>
      <c r="C14" s="134"/>
      <c r="D14" s="103"/>
      <c r="E14" s="103"/>
      <c r="F14" s="103"/>
      <c r="I14" s="135" t="s">
        <v>88</v>
      </c>
      <c r="J14" s="136" t="s">
        <v>89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2:30" s="141" customFormat="1" ht="15" customHeight="1" x14ac:dyDescent="0.2">
      <c r="B15" s="137" t="s">
        <v>90</v>
      </c>
      <c r="C15" s="138"/>
      <c r="D15" s="138"/>
      <c r="E15" s="138"/>
      <c r="F15" s="138"/>
      <c r="G15" s="106"/>
      <c r="H15" s="106" t="s">
        <v>91</v>
      </c>
      <c r="I15" s="139" t="s">
        <v>92</v>
      </c>
      <c r="J15" s="140" t="s">
        <v>93</v>
      </c>
      <c r="K15" s="106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</row>
    <row r="16" spans="2:30" s="106" customFormat="1" ht="15" customHeight="1" x14ac:dyDescent="0.25">
      <c r="B16" s="142"/>
      <c r="C16" s="143"/>
      <c r="D16" s="143"/>
      <c r="E16" s="143"/>
      <c r="F16" s="144" t="s">
        <v>94</v>
      </c>
      <c r="G16" s="145" t="s">
        <v>95</v>
      </c>
      <c r="H16" s="146">
        <v>90</v>
      </c>
      <c r="I16" s="147">
        <v>75</v>
      </c>
      <c r="J16" s="148">
        <v>55</v>
      </c>
    </row>
    <row r="17" spans="2:34" s="106" customFormat="1" ht="15" customHeight="1" x14ac:dyDescent="0.2">
      <c r="B17" s="149"/>
      <c r="C17" s="150"/>
      <c r="D17" s="131"/>
      <c r="E17" s="131"/>
      <c r="F17" s="151" t="s">
        <v>96</v>
      </c>
      <c r="G17" s="152" t="s">
        <v>97</v>
      </c>
      <c r="H17" s="121">
        <v>70</v>
      </c>
      <c r="I17" s="153">
        <v>65</v>
      </c>
      <c r="J17" s="154">
        <v>45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</row>
    <row r="18" spans="2:34" s="106" customFormat="1" ht="15" customHeight="1" x14ac:dyDescent="0.2">
      <c r="B18" s="155"/>
      <c r="C18" s="131"/>
      <c r="D18" s="131"/>
      <c r="E18" s="131"/>
      <c r="F18" s="151" t="s">
        <v>98</v>
      </c>
      <c r="G18" s="152" t="s">
        <v>99</v>
      </c>
      <c r="H18" s="123">
        <v>20</v>
      </c>
      <c r="I18" s="156">
        <v>20</v>
      </c>
      <c r="J18" s="157">
        <v>20</v>
      </c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</row>
    <row r="19" spans="2:34" s="106" customFormat="1" ht="15" customHeight="1" x14ac:dyDescent="0.25">
      <c r="B19" s="158"/>
      <c r="C19" s="159"/>
      <c r="D19" s="160"/>
      <c r="E19" s="161"/>
      <c r="F19" s="162" t="s">
        <v>100</v>
      </c>
      <c r="G19" s="163" t="s">
        <v>101</v>
      </c>
      <c r="H19" s="164">
        <f>((H16+H17)/2)-H18</f>
        <v>60</v>
      </c>
      <c r="I19" s="165">
        <f>((I16+I17)/2)-I18</f>
        <v>50</v>
      </c>
      <c r="J19" s="166">
        <f>((J16+J17)/2)-J18</f>
        <v>30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2:34" s="106" customFormat="1" ht="15" customHeight="1" x14ac:dyDescent="0.2">
      <c r="B20" s="167" t="s">
        <v>102</v>
      </c>
      <c r="C20" s="168" t="s">
        <v>30</v>
      </c>
      <c r="D20" s="168"/>
      <c r="E20" s="169" t="s">
        <v>32</v>
      </c>
      <c r="F20" s="170" t="s">
        <v>41</v>
      </c>
      <c r="G20" s="171" t="s">
        <v>42</v>
      </c>
      <c r="H20" s="169" t="s">
        <v>43</v>
      </c>
      <c r="I20" s="172" t="s">
        <v>43</v>
      </c>
      <c r="J20" s="173" t="s">
        <v>43</v>
      </c>
      <c r="L20" s="174" t="s">
        <v>103</v>
      </c>
      <c r="M20" s="174"/>
      <c r="N20" s="174"/>
      <c r="O20" s="174"/>
      <c r="P20" s="174"/>
      <c r="Q20" s="174"/>
      <c r="R20" s="174"/>
      <c r="S20" s="174"/>
      <c r="T20" s="27"/>
      <c r="U20" s="27"/>
      <c r="V20" s="174" t="s">
        <v>104</v>
      </c>
      <c r="W20" s="174"/>
      <c r="X20" s="174"/>
      <c r="Y20" s="174"/>
      <c r="Z20" s="174"/>
      <c r="AA20" s="174"/>
      <c r="AB20" s="174"/>
      <c r="AC20" s="174"/>
      <c r="AD20" s="27"/>
      <c r="AE20" s="27"/>
      <c r="AF20" s="102"/>
    </row>
    <row r="21" spans="2:34" s="119" customFormat="1" ht="15" customHeight="1" thickBot="1" x14ac:dyDescent="0.25">
      <c r="B21" s="175" t="s">
        <v>105</v>
      </c>
      <c r="C21" s="176" t="s">
        <v>106</v>
      </c>
      <c r="D21" s="176"/>
      <c r="E21" s="177" t="s">
        <v>46</v>
      </c>
      <c r="F21" s="177" t="s">
        <v>47</v>
      </c>
      <c r="G21" s="178" t="s">
        <v>86</v>
      </c>
      <c r="H21" s="179" t="s">
        <v>107</v>
      </c>
      <c r="I21" s="180" t="s">
        <v>107</v>
      </c>
      <c r="J21" s="181" t="s">
        <v>107</v>
      </c>
      <c r="K21" s="182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83"/>
      <c r="AA21" s="183"/>
      <c r="AB21" s="183"/>
      <c r="AC21" s="183"/>
      <c r="AD21" s="183"/>
      <c r="AE21" s="183"/>
      <c r="AF21" s="183"/>
      <c r="AG21" s="183"/>
      <c r="AH21" s="183"/>
    </row>
    <row r="22" spans="2:34" ht="15" customHeight="1" x14ac:dyDescent="0.2">
      <c r="B22" s="184">
        <v>1</v>
      </c>
      <c r="C22" s="185">
        <f t="shared" ref="C22:C37" si="0">$D$11*B22+B22-1</f>
        <v>80</v>
      </c>
      <c r="D22" s="185"/>
      <c r="E22" s="186">
        <f t="shared" ref="E22:E37" si="1">$F$11*B22</f>
        <v>1.2</v>
      </c>
      <c r="F22" s="187">
        <f t="shared" ref="F22:F37" si="2">$G$11*B22</f>
        <v>0.3</v>
      </c>
      <c r="G22" s="186">
        <f t="shared" ref="G22:G37" si="3">$H$11*B22</f>
        <v>0.4</v>
      </c>
      <c r="H22" s="188">
        <f t="shared" ref="H22:J37" si="4">$I$11*H$2*H$3*$B22</f>
        <v>114.24450851258817</v>
      </c>
      <c r="I22" s="189">
        <f t="shared" si="4"/>
        <v>90</v>
      </c>
      <c r="J22" s="190">
        <f t="shared" si="4"/>
        <v>46.13152273895097</v>
      </c>
      <c r="K22" s="27"/>
      <c r="L22" s="191"/>
      <c r="M22" s="191"/>
      <c r="N22" s="191"/>
      <c r="O22" s="191"/>
      <c r="P22" s="191"/>
      <c r="Q22" s="191"/>
      <c r="R22" s="191"/>
      <c r="S22" s="191"/>
      <c r="T22" s="27"/>
      <c r="U22" s="27"/>
      <c r="V22" s="191"/>
      <c r="W22" s="191"/>
      <c r="X22" s="191"/>
      <c r="Y22" s="191"/>
      <c r="Z22" s="191"/>
      <c r="AA22" s="191"/>
      <c r="AB22" s="191"/>
      <c r="AC22" s="191"/>
      <c r="AD22" s="27"/>
      <c r="AE22" s="27"/>
    </row>
    <row r="23" spans="2:34" ht="15" customHeight="1" x14ac:dyDescent="0.2">
      <c r="B23" s="184">
        <v>2</v>
      </c>
      <c r="C23" s="192">
        <f t="shared" si="0"/>
        <v>161</v>
      </c>
      <c r="D23" s="192"/>
      <c r="E23" s="186">
        <f t="shared" si="1"/>
        <v>2.4</v>
      </c>
      <c r="F23" s="187">
        <f t="shared" si="2"/>
        <v>0.6</v>
      </c>
      <c r="G23" s="186">
        <f t="shared" si="3"/>
        <v>0.8</v>
      </c>
      <c r="H23" s="188">
        <f t="shared" si="4"/>
        <v>228.48901702517634</v>
      </c>
      <c r="I23" s="189">
        <f t="shared" si="4"/>
        <v>180</v>
      </c>
      <c r="J23" s="190">
        <f t="shared" si="4"/>
        <v>92.26304547790194</v>
      </c>
      <c r="K23" s="27"/>
      <c r="L23" s="27"/>
      <c r="M23" s="27"/>
    </row>
    <row r="24" spans="2:34" ht="15" customHeight="1" x14ac:dyDescent="0.2">
      <c r="B24" s="184">
        <v>4</v>
      </c>
      <c r="C24" s="192">
        <f t="shared" si="0"/>
        <v>323</v>
      </c>
      <c r="D24" s="192"/>
      <c r="E24" s="186">
        <f t="shared" si="1"/>
        <v>4.8</v>
      </c>
      <c r="F24" s="187">
        <f t="shared" si="2"/>
        <v>1.2</v>
      </c>
      <c r="G24" s="186">
        <f t="shared" si="3"/>
        <v>1.6</v>
      </c>
      <c r="H24" s="188">
        <f t="shared" si="4"/>
        <v>456.97803405035268</v>
      </c>
      <c r="I24" s="189">
        <f t="shared" si="4"/>
        <v>360</v>
      </c>
      <c r="J24" s="190">
        <f t="shared" si="4"/>
        <v>184.52609095580388</v>
      </c>
      <c r="K24" s="27"/>
      <c r="L24" s="27"/>
      <c r="M24" s="27"/>
    </row>
    <row r="25" spans="2:34" ht="15" customHeight="1" x14ac:dyDescent="0.2">
      <c r="B25" s="184">
        <v>6</v>
      </c>
      <c r="C25" s="192">
        <f t="shared" si="0"/>
        <v>485</v>
      </c>
      <c r="D25" s="192"/>
      <c r="E25" s="186">
        <f t="shared" si="1"/>
        <v>7.1999999999999993</v>
      </c>
      <c r="F25" s="187">
        <f t="shared" si="2"/>
        <v>1.7999999999999998</v>
      </c>
      <c r="G25" s="186">
        <f t="shared" si="3"/>
        <v>2.4000000000000004</v>
      </c>
      <c r="H25" s="188">
        <f t="shared" si="4"/>
        <v>685.46705107552907</v>
      </c>
      <c r="I25" s="189">
        <f t="shared" si="4"/>
        <v>540</v>
      </c>
      <c r="J25" s="190">
        <f t="shared" si="4"/>
        <v>276.78913643370583</v>
      </c>
      <c r="K25" s="27"/>
      <c r="L25" s="27"/>
      <c r="M25" s="27"/>
    </row>
    <row r="26" spans="2:34" ht="15" customHeight="1" x14ac:dyDescent="0.2">
      <c r="B26" s="184">
        <v>8</v>
      </c>
      <c r="C26" s="192">
        <f t="shared" si="0"/>
        <v>647</v>
      </c>
      <c r="D26" s="192"/>
      <c r="E26" s="186">
        <f t="shared" si="1"/>
        <v>9.6</v>
      </c>
      <c r="F26" s="187">
        <f t="shared" si="2"/>
        <v>2.4</v>
      </c>
      <c r="G26" s="186">
        <f t="shared" si="3"/>
        <v>3.2</v>
      </c>
      <c r="H26" s="188">
        <f t="shared" si="4"/>
        <v>913.95606810070535</v>
      </c>
      <c r="I26" s="189">
        <f t="shared" si="4"/>
        <v>720</v>
      </c>
      <c r="J26" s="190">
        <f t="shared" si="4"/>
        <v>369.05218191160776</v>
      </c>
      <c r="K26" s="27"/>
      <c r="L26" s="27"/>
      <c r="M26" s="27"/>
    </row>
    <row r="27" spans="2:34" ht="15" customHeight="1" x14ac:dyDescent="0.2">
      <c r="B27" s="184">
        <v>10</v>
      </c>
      <c r="C27" s="192">
        <f t="shared" si="0"/>
        <v>809</v>
      </c>
      <c r="D27" s="192"/>
      <c r="E27" s="186">
        <f t="shared" si="1"/>
        <v>12</v>
      </c>
      <c r="F27" s="187">
        <f t="shared" si="2"/>
        <v>3</v>
      </c>
      <c r="G27" s="186">
        <f t="shared" si="3"/>
        <v>4</v>
      </c>
      <c r="H27" s="188">
        <f t="shared" si="4"/>
        <v>1142.4450851258816</v>
      </c>
      <c r="I27" s="189">
        <f t="shared" si="4"/>
        <v>900</v>
      </c>
      <c r="J27" s="190">
        <f t="shared" si="4"/>
        <v>461.31522738950969</v>
      </c>
      <c r="K27" s="27"/>
      <c r="L27" s="27"/>
      <c r="M27" s="27"/>
      <c r="N27" s="28"/>
    </row>
    <row r="28" spans="2:34" ht="15" customHeight="1" x14ac:dyDescent="0.2">
      <c r="B28" s="184">
        <v>12</v>
      </c>
      <c r="C28" s="192">
        <f t="shared" si="0"/>
        <v>971</v>
      </c>
      <c r="D28" s="192"/>
      <c r="E28" s="186">
        <f t="shared" si="1"/>
        <v>14.399999999999999</v>
      </c>
      <c r="F28" s="187">
        <f t="shared" si="2"/>
        <v>3.5999999999999996</v>
      </c>
      <c r="G28" s="186">
        <f t="shared" si="3"/>
        <v>4.8000000000000007</v>
      </c>
      <c r="H28" s="188">
        <f t="shared" si="4"/>
        <v>1370.9341021510581</v>
      </c>
      <c r="I28" s="189">
        <f t="shared" si="4"/>
        <v>1080</v>
      </c>
      <c r="J28" s="190">
        <f t="shared" si="4"/>
        <v>553.57827286741167</v>
      </c>
      <c r="K28" s="27"/>
      <c r="L28" s="27"/>
      <c r="M28" s="27"/>
      <c r="N28" s="28"/>
    </row>
    <row r="29" spans="2:34" ht="15" customHeight="1" x14ac:dyDescent="0.2">
      <c r="B29" s="184">
        <v>14</v>
      </c>
      <c r="C29" s="192">
        <f t="shared" si="0"/>
        <v>1133</v>
      </c>
      <c r="D29" s="192"/>
      <c r="E29" s="186">
        <f t="shared" si="1"/>
        <v>16.8</v>
      </c>
      <c r="F29" s="187">
        <f t="shared" si="2"/>
        <v>4.2</v>
      </c>
      <c r="G29" s="186">
        <f t="shared" si="3"/>
        <v>5.6000000000000005</v>
      </c>
      <c r="H29" s="188">
        <f t="shared" si="4"/>
        <v>1599.4231191762344</v>
      </c>
      <c r="I29" s="189">
        <f t="shared" si="4"/>
        <v>1260</v>
      </c>
      <c r="J29" s="190">
        <f t="shared" si="4"/>
        <v>645.84131834531354</v>
      </c>
      <c r="K29" s="27"/>
      <c r="L29" s="27"/>
      <c r="M29" s="27"/>
      <c r="N29" s="28"/>
    </row>
    <row r="30" spans="2:34" ht="15" customHeight="1" x14ac:dyDescent="0.2">
      <c r="B30" s="184">
        <v>16</v>
      </c>
      <c r="C30" s="192">
        <f t="shared" si="0"/>
        <v>1295</v>
      </c>
      <c r="D30" s="192"/>
      <c r="E30" s="186">
        <f t="shared" si="1"/>
        <v>19.2</v>
      </c>
      <c r="F30" s="187">
        <f t="shared" si="2"/>
        <v>4.8</v>
      </c>
      <c r="G30" s="186">
        <f t="shared" si="3"/>
        <v>6.4</v>
      </c>
      <c r="H30" s="188">
        <f t="shared" si="4"/>
        <v>1827.9121362014107</v>
      </c>
      <c r="I30" s="189">
        <f t="shared" si="4"/>
        <v>1440</v>
      </c>
      <c r="J30" s="190">
        <f t="shared" si="4"/>
        <v>738.10436382321552</v>
      </c>
      <c r="K30" s="27"/>
      <c r="L30" s="27"/>
      <c r="M30" s="27"/>
      <c r="N30" s="28"/>
    </row>
    <row r="31" spans="2:34" ht="15" customHeight="1" x14ac:dyDescent="0.2">
      <c r="B31" s="184">
        <v>18</v>
      </c>
      <c r="C31" s="192">
        <f t="shared" si="0"/>
        <v>1457</v>
      </c>
      <c r="D31" s="192"/>
      <c r="E31" s="186">
        <f t="shared" si="1"/>
        <v>21.599999999999998</v>
      </c>
      <c r="F31" s="187">
        <f t="shared" si="2"/>
        <v>5.3999999999999995</v>
      </c>
      <c r="G31" s="186">
        <f t="shared" si="3"/>
        <v>7.2</v>
      </c>
      <c r="H31" s="188">
        <f t="shared" si="4"/>
        <v>2056.4011532265872</v>
      </c>
      <c r="I31" s="189">
        <f t="shared" si="4"/>
        <v>1620</v>
      </c>
      <c r="J31" s="190">
        <f t="shared" si="4"/>
        <v>830.3674093011175</v>
      </c>
      <c r="K31" s="27"/>
      <c r="L31" s="27"/>
      <c r="M31" s="27"/>
      <c r="N31" s="28"/>
    </row>
    <row r="32" spans="2:34" ht="15" customHeight="1" x14ac:dyDescent="0.2">
      <c r="B32" s="184">
        <v>20</v>
      </c>
      <c r="C32" s="192">
        <f t="shared" si="0"/>
        <v>1619</v>
      </c>
      <c r="D32" s="192"/>
      <c r="E32" s="186">
        <f t="shared" si="1"/>
        <v>24</v>
      </c>
      <c r="F32" s="187">
        <f t="shared" si="2"/>
        <v>6</v>
      </c>
      <c r="G32" s="186">
        <f t="shared" si="3"/>
        <v>8</v>
      </c>
      <c r="H32" s="188">
        <f t="shared" si="4"/>
        <v>2284.8901702517633</v>
      </c>
      <c r="I32" s="189">
        <f t="shared" si="4"/>
        <v>1800</v>
      </c>
      <c r="J32" s="190">
        <f t="shared" si="4"/>
        <v>922.63045477901937</v>
      </c>
      <c r="K32" s="27"/>
      <c r="L32" s="27"/>
      <c r="M32" s="27"/>
      <c r="N32" s="28"/>
    </row>
    <row r="33" spans="1:37" ht="15" customHeight="1" x14ac:dyDescent="0.2">
      <c r="B33" s="184">
        <v>22</v>
      </c>
      <c r="C33" s="192">
        <f t="shared" si="0"/>
        <v>1781</v>
      </c>
      <c r="D33" s="192"/>
      <c r="E33" s="186">
        <f t="shared" si="1"/>
        <v>26.4</v>
      </c>
      <c r="F33" s="187">
        <f t="shared" si="2"/>
        <v>6.6</v>
      </c>
      <c r="G33" s="186">
        <f t="shared" si="3"/>
        <v>8.8000000000000007</v>
      </c>
      <c r="H33" s="188">
        <f t="shared" si="4"/>
        <v>2513.3791872769398</v>
      </c>
      <c r="I33" s="189">
        <f t="shared" si="4"/>
        <v>1980</v>
      </c>
      <c r="J33" s="190">
        <f t="shared" si="4"/>
        <v>1014.8935002569214</v>
      </c>
      <c r="K33" s="27"/>
      <c r="L33" s="27"/>
      <c r="M33" s="27"/>
      <c r="N33" s="28"/>
    </row>
    <row r="34" spans="1:37" ht="15" customHeight="1" x14ac:dyDescent="0.2">
      <c r="B34" s="184">
        <v>24</v>
      </c>
      <c r="C34" s="192">
        <f t="shared" si="0"/>
        <v>1943</v>
      </c>
      <c r="D34" s="192"/>
      <c r="E34" s="186">
        <f t="shared" si="1"/>
        <v>28.799999999999997</v>
      </c>
      <c r="F34" s="187">
        <f t="shared" si="2"/>
        <v>7.1999999999999993</v>
      </c>
      <c r="G34" s="186">
        <f t="shared" si="3"/>
        <v>9.6000000000000014</v>
      </c>
      <c r="H34" s="188">
        <f t="shared" si="4"/>
        <v>2741.8682043021163</v>
      </c>
      <c r="I34" s="189">
        <f t="shared" si="4"/>
        <v>2160</v>
      </c>
      <c r="J34" s="190">
        <f t="shared" si="4"/>
        <v>1107.1565457348233</v>
      </c>
      <c r="K34" s="27"/>
      <c r="L34" s="27"/>
      <c r="M34" s="27"/>
      <c r="N34" s="28"/>
    </row>
    <row r="35" spans="1:37" ht="15" customHeight="1" x14ac:dyDescent="0.2">
      <c r="B35" s="184">
        <v>26</v>
      </c>
      <c r="C35" s="192">
        <f t="shared" si="0"/>
        <v>2105</v>
      </c>
      <c r="D35" s="192"/>
      <c r="E35" s="186">
        <f t="shared" si="1"/>
        <v>31.2</v>
      </c>
      <c r="F35" s="187">
        <f t="shared" si="2"/>
        <v>7.8</v>
      </c>
      <c r="G35" s="186">
        <f t="shared" si="3"/>
        <v>10.4</v>
      </c>
      <c r="H35" s="188">
        <f t="shared" si="4"/>
        <v>2970.3572213272923</v>
      </c>
      <c r="I35" s="189">
        <f t="shared" si="4"/>
        <v>2340</v>
      </c>
      <c r="J35" s="190">
        <f t="shared" si="4"/>
        <v>1199.4195912127252</v>
      </c>
      <c r="K35" s="27"/>
      <c r="L35" s="27"/>
      <c r="M35" s="27"/>
      <c r="N35" s="28"/>
    </row>
    <row r="36" spans="1:37" ht="15" customHeight="1" x14ac:dyDescent="0.2">
      <c r="B36" s="184">
        <v>28</v>
      </c>
      <c r="C36" s="192">
        <f t="shared" si="0"/>
        <v>2267</v>
      </c>
      <c r="D36" s="192"/>
      <c r="E36" s="186">
        <f t="shared" si="1"/>
        <v>33.6</v>
      </c>
      <c r="F36" s="187">
        <f t="shared" si="2"/>
        <v>8.4</v>
      </c>
      <c r="G36" s="186">
        <f t="shared" si="3"/>
        <v>11.200000000000001</v>
      </c>
      <c r="H36" s="188">
        <f t="shared" si="4"/>
        <v>3198.8462383524688</v>
      </c>
      <c r="I36" s="189">
        <f t="shared" si="4"/>
        <v>2520</v>
      </c>
      <c r="J36" s="190">
        <f t="shared" si="4"/>
        <v>1291.6826366906271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7" ht="15" customHeight="1" x14ac:dyDescent="0.2">
      <c r="B37" s="193">
        <v>30</v>
      </c>
      <c r="C37" s="194">
        <f t="shared" si="0"/>
        <v>2429</v>
      </c>
      <c r="D37" s="194"/>
      <c r="E37" s="195">
        <f t="shared" si="1"/>
        <v>36</v>
      </c>
      <c r="F37" s="196">
        <f t="shared" si="2"/>
        <v>9</v>
      </c>
      <c r="G37" s="195">
        <f t="shared" si="3"/>
        <v>12</v>
      </c>
      <c r="H37" s="197">
        <f t="shared" si="4"/>
        <v>3427.3352553776449</v>
      </c>
      <c r="I37" s="198">
        <f t="shared" si="4"/>
        <v>2700</v>
      </c>
      <c r="J37" s="199">
        <f t="shared" si="4"/>
        <v>1383.9456821685292</v>
      </c>
      <c r="K37" s="106"/>
      <c r="AD37" s="27"/>
      <c r="AE37" s="27"/>
      <c r="AF37" s="28"/>
    </row>
    <row r="38" spans="1:37" ht="15" customHeight="1" x14ac:dyDescent="0.2">
      <c r="B38" s="200"/>
      <c r="C38" s="200"/>
      <c r="D38" s="99"/>
      <c r="E38" s="99"/>
      <c r="F38" s="99"/>
      <c r="G38" s="201"/>
      <c r="H38" s="201"/>
      <c r="I38" s="201"/>
      <c r="J38" s="201"/>
      <c r="K38" s="106"/>
      <c r="AD38" s="27"/>
      <c r="AE38" s="27"/>
      <c r="AF38" s="28"/>
    </row>
    <row r="39" spans="1:37" ht="15" customHeight="1" x14ac:dyDescent="0.2">
      <c r="B39" s="202" t="s">
        <v>108</v>
      </c>
      <c r="C39" s="202"/>
      <c r="D39" s="202"/>
      <c r="E39" s="202"/>
      <c r="F39" s="203">
        <v>45</v>
      </c>
      <c r="G39" s="204">
        <v>40</v>
      </c>
      <c r="H39" s="204">
        <v>35</v>
      </c>
      <c r="I39" s="204">
        <v>30</v>
      </c>
      <c r="J39" s="205">
        <v>25</v>
      </c>
      <c r="K39" s="106"/>
      <c r="AD39" s="27"/>
      <c r="AE39" s="27"/>
      <c r="AF39" s="28"/>
    </row>
    <row r="40" spans="1:37" ht="15" customHeight="1" x14ac:dyDescent="0.2">
      <c r="B40" s="206" t="s">
        <v>109</v>
      </c>
      <c r="C40" s="206"/>
      <c r="D40" s="206"/>
      <c r="E40" s="206"/>
      <c r="F40" s="207">
        <v>0.87</v>
      </c>
      <c r="G40" s="196">
        <v>0.74</v>
      </c>
      <c r="H40" s="196">
        <v>0.62</v>
      </c>
      <c r="I40" s="196">
        <v>0.51</v>
      </c>
      <c r="J40" s="208">
        <v>0.4</v>
      </c>
      <c r="K40" s="106"/>
      <c r="AD40" s="27"/>
      <c r="AE40" s="27"/>
      <c r="AF40" s="28"/>
    </row>
    <row r="41" spans="1:37" ht="15" customHeight="1" x14ac:dyDescent="0.2">
      <c r="B41" s="209"/>
      <c r="K41" s="106"/>
      <c r="AD41" s="106"/>
    </row>
    <row r="42" spans="1:37" ht="15" customHeight="1" x14ac:dyDescent="0.2">
      <c r="A42" s="210"/>
      <c r="B42" s="211" t="s">
        <v>71</v>
      </c>
      <c r="C42" s="212"/>
      <c r="D42" s="213"/>
      <c r="E42" s="213"/>
      <c r="F42" s="213"/>
      <c r="G42" s="213"/>
      <c r="H42" s="213"/>
      <c r="I42" s="213"/>
      <c r="J42" s="214" t="s">
        <v>110</v>
      </c>
    </row>
    <row r="43" spans="1:37" ht="15" customHeight="1" x14ac:dyDescent="0.2">
      <c r="A43" s="210"/>
      <c r="B43" s="211" t="s">
        <v>73</v>
      </c>
      <c r="C43" s="212"/>
      <c r="D43" s="213"/>
      <c r="E43" s="213"/>
      <c r="F43" s="213"/>
      <c r="G43" s="213"/>
      <c r="H43" s="213"/>
      <c r="I43" s="213"/>
      <c r="J43" s="214" t="s">
        <v>74</v>
      </c>
    </row>
    <row r="44" spans="1:37" ht="15" customHeight="1" x14ac:dyDescent="0.2">
      <c r="A44" s="210"/>
      <c r="B44" s="211" t="s">
        <v>111</v>
      </c>
      <c r="C44" s="212"/>
      <c r="D44" s="213"/>
      <c r="E44" s="213"/>
      <c r="F44" s="213"/>
      <c r="G44" s="213"/>
      <c r="H44" s="213"/>
      <c r="I44" s="213"/>
      <c r="J44" s="214" t="s">
        <v>112</v>
      </c>
    </row>
    <row r="45" spans="1:37" ht="15" customHeight="1" x14ac:dyDescent="0.2">
      <c r="A45" s="210"/>
      <c r="B45" s="215" t="s">
        <v>76</v>
      </c>
      <c r="C45" s="216"/>
      <c r="D45" s="213"/>
      <c r="E45" s="213"/>
      <c r="F45" s="213"/>
      <c r="G45" s="213"/>
      <c r="H45" s="213"/>
      <c r="I45" s="213"/>
      <c r="J45" s="214" t="s">
        <v>77</v>
      </c>
      <c r="AF45" s="217" t="s">
        <v>113</v>
      </c>
      <c r="AG45" s="217"/>
      <c r="AH45" s="217"/>
      <c r="AI45" s="217"/>
      <c r="AJ45" s="217"/>
      <c r="AK45" s="217"/>
    </row>
    <row r="46" spans="1:37" ht="15" customHeight="1" x14ac:dyDescent="0.2">
      <c r="A46" s="218"/>
      <c r="B46" s="215" t="s">
        <v>78</v>
      </c>
      <c r="C46" s="212"/>
      <c r="D46" s="213"/>
      <c r="E46" s="213"/>
      <c r="F46" s="213"/>
      <c r="G46" s="213"/>
      <c r="H46" s="213"/>
      <c r="I46" s="213"/>
      <c r="J46" s="214" t="s">
        <v>79</v>
      </c>
      <c r="AF46" s="217"/>
      <c r="AG46" s="217"/>
      <c r="AH46" s="217"/>
      <c r="AI46" s="217"/>
      <c r="AJ46" s="217"/>
      <c r="AK46" s="217"/>
    </row>
    <row r="47" spans="1:37" ht="9" customHeight="1" x14ac:dyDescent="0.2">
      <c r="A47" s="218"/>
      <c r="B47" s="98"/>
      <c r="C47" s="98"/>
      <c r="D47" s="99"/>
      <c r="E47" s="99"/>
      <c r="F47" s="99"/>
      <c r="G47" s="99"/>
      <c r="H47" s="99"/>
      <c r="I47" s="99"/>
      <c r="J47" s="100"/>
      <c r="AF47" s="219"/>
      <c r="AG47" s="219"/>
      <c r="AH47" s="219"/>
      <c r="AI47" s="219"/>
      <c r="AJ47" s="217"/>
      <c r="AK47" s="217"/>
    </row>
    <row r="48" spans="1:37" ht="15" customHeight="1" x14ac:dyDescent="0.2">
      <c r="A48" s="218"/>
      <c r="B48" s="137" t="s">
        <v>114</v>
      </c>
      <c r="C48" s="134"/>
      <c r="J48" s="105"/>
      <c r="AF48" s="219"/>
      <c r="AG48" s="219"/>
      <c r="AH48" s="219"/>
      <c r="AI48" s="219"/>
      <c r="AJ48" s="217"/>
      <c r="AK48" s="217"/>
    </row>
    <row r="49" spans="1:37" ht="107.25" customHeight="1" x14ac:dyDescent="0.2">
      <c r="A49" s="220"/>
      <c r="B49" s="221" t="s">
        <v>115</v>
      </c>
      <c r="C49" s="221"/>
      <c r="D49" s="221"/>
      <c r="E49" s="221"/>
      <c r="F49" s="221"/>
      <c r="G49" s="221"/>
      <c r="H49" s="221"/>
      <c r="I49" s="221"/>
      <c r="J49" s="221"/>
      <c r="AF49" s="219"/>
      <c r="AG49" s="219"/>
      <c r="AH49" s="219"/>
      <c r="AI49" s="219"/>
      <c r="AJ49" s="217"/>
      <c r="AK49" s="217"/>
    </row>
    <row r="50" spans="1:37" x14ac:dyDescent="0.2">
      <c r="A50" s="222"/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F50" s="219"/>
      <c r="AG50" s="219"/>
      <c r="AH50" s="219"/>
      <c r="AI50" s="219"/>
    </row>
    <row r="51" spans="1:37" x14ac:dyDescent="0.2">
      <c r="A51" s="218"/>
    </row>
    <row r="52" spans="1:37" x14ac:dyDescent="0.2">
      <c r="A52" s="218"/>
    </row>
    <row r="53" spans="1:37" x14ac:dyDescent="0.2">
      <c r="A53" s="218"/>
    </row>
    <row r="54" spans="1:37" x14ac:dyDescent="0.2">
      <c r="A54" s="218"/>
    </row>
    <row r="55" spans="1:37" x14ac:dyDescent="0.2">
      <c r="A55" s="218"/>
    </row>
    <row r="56" spans="1:37" x14ac:dyDescent="0.2">
      <c r="A56" s="218"/>
    </row>
  </sheetData>
  <mergeCells count="28">
    <mergeCell ref="C35:D35"/>
    <mergeCell ref="C36:D36"/>
    <mergeCell ref="C37:D37"/>
    <mergeCell ref="B39:E39"/>
    <mergeCell ref="B40:E40"/>
    <mergeCell ref="AF47:AI50"/>
    <mergeCell ref="B49:J49"/>
    <mergeCell ref="A50:L5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20:D20"/>
    <mergeCell ref="L20:S20"/>
    <mergeCell ref="V20:AC20"/>
    <mergeCell ref="C21:D21"/>
    <mergeCell ref="L21:Y21"/>
    <mergeCell ref="C22:D22"/>
    <mergeCell ref="L22:S22"/>
    <mergeCell ref="V22:AC22"/>
  </mergeCells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showGridLines="0" workbookViewId="0">
      <selection activeCell="C24" sqref="C24:D24"/>
    </sheetView>
  </sheetViews>
  <sheetFormatPr defaultColWidth="9.1796875" defaultRowHeight="10" x14ac:dyDescent="0.2"/>
  <cols>
    <col min="1" max="1" width="4.7265625" style="102" customWidth="1"/>
    <col min="2" max="2" width="6.81640625" style="101" customWidth="1"/>
    <col min="3" max="3" width="5.453125" style="104" customWidth="1"/>
    <col min="4" max="4" width="5.1796875" style="102" customWidth="1"/>
    <col min="5" max="5" width="7.81640625" style="102" customWidth="1"/>
    <col min="6" max="6" width="8.1796875" style="102" customWidth="1"/>
    <col min="7" max="7" width="6.7265625" style="102" customWidth="1"/>
    <col min="8" max="8" width="8.1796875" style="102" customWidth="1"/>
    <col min="9" max="9" width="8.7265625" style="102" customWidth="1"/>
    <col min="10" max="10" width="8.26953125" style="102" customWidth="1"/>
    <col min="11" max="11" width="3.453125" style="102" customWidth="1"/>
    <col min="12" max="30" width="1" style="102" customWidth="1"/>
    <col min="31" max="36" width="1.26953125" style="102" customWidth="1"/>
    <col min="37" max="38" width="0" style="102" hidden="1" customWidth="1"/>
    <col min="39" max="59" width="1.26953125" style="102" customWidth="1"/>
    <col min="60" max="16384" width="9.1796875" style="102"/>
  </cols>
  <sheetData>
    <row r="1" spans="2:30" ht="9.75" customHeight="1" x14ac:dyDescent="0.2">
      <c r="C1" s="102"/>
    </row>
    <row r="2" spans="2:30" ht="12.75" hidden="1" customHeight="1" x14ac:dyDescent="0.2">
      <c r="B2" s="103"/>
      <c r="F2" s="105" t="s">
        <v>80</v>
      </c>
      <c r="G2" s="102" t="s">
        <v>81</v>
      </c>
      <c r="H2" s="102">
        <f>SERIESSUM((H19/50),$J$11,0,1)</f>
        <v>1.271954968328699</v>
      </c>
      <c r="I2" s="102">
        <f>SERIESSUM((I19/50),$J$11,0,1)</f>
        <v>1</v>
      </c>
      <c r="J2" s="102">
        <f>SERIESSUM((J19/50),$J$11,0,1)</f>
        <v>0.50967432891243269</v>
      </c>
    </row>
    <row r="3" spans="2:30" s="106" customFormat="1" ht="12.75" hidden="1" customHeight="1" x14ac:dyDescent="0.25">
      <c r="C3" s="107"/>
      <c r="E3" s="108"/>
      <c r="F3" s="109" t="s">
        <v>82</v>
      </c>
      <c r="G3" s="106" t="s">
        <v>83</v>
      </c>
      <c r="H3" s="106">
        <v>1</v>
      </c>
      <c r="I3" s="106">
        <v>1</v>
      </c>
      <c r="J3" s="106">
        <v>1</v>
      </c>
    </row>
    <row r="4" spans="2:30" s="106" customFormat="1" ht="12.75" hidden="1" customHeight="1" x14ac:dyDescent="0.25">
      <c r="C4" s="107"/>
      <c r="E4" s="110"/>
    </row>
    <row r="5" spans="2:30" s="106" customFormat="1" ht="9.75" customHeight="1" x14ac:dyDescent="0.25">
      <c r="C5" s="107"/>
      <c r="E5" s="110"/>
      <c r="I5" s="111"/>
    </row>
    <row r="6" spans="2:30" s="106" customFormat="1" ht="22.5" customHeight="1" x14ac:dyDescent="0.45">
      <c r="B6" s="112" t="s">
        <v>116</v>
      </c>
      <c r="C6" s="107"/>
      <c r="E6" s="110"/>
    </row>
    <row r="7" spans="2:30" s="106" customFormat="1" ht="15.75" customHeight="1" x14ac:dyDescent="0.25">
      <c r="C7" s="107"/>
      <c r="E7" s="110"/>
    </row>
    <row r="8" spans="2:30" s="106" customFormat="1" ht="12.75" customHeight="1" x14ac:dyDescent="0.25">
      <c r="B8" s="113" t="s">
        <v>84</v>
      </c>
      <c r="C8" s="107"/>
      <c r="E8" s="110"/>
      <c r="F8" s="31"/>
      <c r="G8" s="31"/>
      <c r="H8" s="31"/>
      <c r="I8" s="86" t="s">
        <v>85</v>
      </c>
      <c r="J8" s="31"/>
    </row>
    <row r="9" spans="2:30" ht="15" customHeight="1" x14ac:dyDescent="0.2">
      <c r="B9" s="114" t="s">
        <v>28</v>
      </c>
      <c r="C9" s="39" t="s">
        <v>29</v>
      </c>
      <c r="D9" s="38" t="s">
        <v>30</v>
      </c>
      <c r="E9" s="40" t="s">
        <v>31</v>
      </c>
      <c r="F9" s="38" t="s">
        <v>32</v>
      </c>
      <c r="G9" s="38" t="s">
        <v>33</v>
      </c>
      <c r="H9" s="38" t="s">
        <v>34</v>
      </c>
      <c r="I9" s="40" t="s">
        <v>35</v>
      </c>
      <c r="J9" s="42"/>
      <c r="K9" s="106"/>
    </row>
    <row r="10" spans="2:30" s="119" customFormat="1" ht="15" customHeight="1" x14ac:dyDescent="0.25">
      <c r="B10" s="115" t="s">
        <v>36</v>
      </c>
      <c r="C10" s="116" t="s">
        <v>37</v>
      </c>
      <c r="D10" s="117" t="s">
        <v>38</v>
      </c>
      <c r="E10" s="117" t="s">
        <v>39</v>
      </c>
      <c r="F10" s="117" t="s">
        <v>40</v>
      </c>
      <c r="G10" s="117" t="s">
        <v>41</v>
      </c>
      <c r="H10" s="117" t="s">
        <v>42</v>
      </c>
      <c r="I10" s="117" t="s">
        <v>43</v>
      </c>
      <c r="J10" s="118" t="s">
        <v>44</v>
      </c>
    </row>
    <row r="11" spans="2:30" s="106" customFormat="1" ht="15" customHeight="1" x14ac:dyDescent="0.25">
      <c r="B11" s="120">
        <v>500</v>
      </c>
      <c r="C11" s="121">
        <v>578</v>
      </c>
      <c r="D11" s="121">
        <v>80</v>
      </c>
      <c r="E11" s="121">
        <v>95</v>
      </c>
      <c r="F11" s="122">
        <v>1.69</v>
      </c>
      <c r="G11" s="122">
        <v>0.35</v>
      </c>
      <c r="H11" s="122">
        <v>0.51</v>
      </c>
      <c r="I11" s="123">
        <v>128</v>
      </c>
      <c r="J11" s="124">
        <v>1.3193999999999999</v>
      </c>
    </row>
    <row r="12" spans="2:30" ht="15" customHeight="1" x14ac:dyDescent="0.25">
      <c r="B12" s="125" t="s">
        <v>45</v>
      </c>
      <c r="C12" s="126" t="s">
        <v>45</v>
      </c>
      <c r="D12" s="127" t="s">
        <v>45</v>
      </c>
      <c r="E12" s="127" t="s">
        <v>45</v>
      </c>
      <c r="F12" s="127" t="s">
        <v>46</v>
      </c>
      <c r="G12" s="127" t="s">
        <v>47</v>
      </c>
      <c r="H12" s="127" t="s">
        <v>86</v>
      </c>
      <c r="I12" s="127" t="s">
        <v>49</v>
      </c>
      <c r="J12" s="128" t="s">
        <v>36</v>
      </c>
      <c r="K12" s="106"/>
    </row>
    <row r="13" spans="2:30" s="106" customFormat="1" ht="15" customHeight="1" x14ac:dyDescent="0.25">
      <c r="B13" s="129">
        <f>E11*C11*D11/1000000000</f>
        <v>4.3927999999999997E-3</v>
      </c>
      <c r="C13" s="130" t="s">
        <v>87</v>
      </c>
      <c r="D13" s="131"/>
      <c r="E13" s="131"/>
      <c r="F13" s="131"/>
      <c r="G13" s="131"/>
      <c r="H13" s="131"/>
      <c r="J13" s="132"/>
      <c r="L13" s="119"/>
      <c r="M13" s="119"/>
      <c r="N13" s="119"/>
      <c r="O13" s="119"/>
      <c r="P13" s="119"/>
      <c r="Q13" s="119"/>
      <c r="R13" s="119"/>
      <c r="S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</row>
    <row r="14" spans="2:30" ht="15" customHeight="1" x14ac:dyDescent="0.2">
      <c r="B14" s="133"/>
      <c r="C14" s="134"/>
      <c r="D14" s="103"/>
      <c r="E14" s="103"/>
      <c r="F14" s="103"/>
      <c r="I14" s="135" t="s">
        <v>88</v>
      </c>
      <c r="J14" s="136" t="s">
        <v>89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2:30" s="141" customFormat="1" ht="15" customHeight="1" x14ac:dyDescent="0.2">
      <c r="B15" s="137" t="s">
        <v>90</v>
      </c>
      <c r="C15" s="138"/>
      <c r="D15" s="138"/>
      <c r="E15" s="138"/>
      <c r="F15" s="138"/>
      <c r="G15" s="106"/>
      <c r="H15" s="106" t="s">
        <v>91</v>
      </c>
      <c r="I15" s="139" t="s">
        <v>92</v>
      </c>
      <c r="J15" s="140" t="s">
        <v>93</v>
      </c>
      <c r="K15" s="106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</row>
    <row r="16" spans="2:30" s="106" customFormat="1" ht="15" customHeight="1" x14ac:dyDescent="0.25">
      <c r="B16" s="142"/>
      <c r="C16" s="143"/>
      <c r="D16" s="143"/>
      <c r="E16" s="143"/>
      <c r="F16" s="144" t="s">
        <v>94</v>
      </c>
      <c r="G16" s="145" t="s">
        <v>95</v>
      </c>
      <c r="H16" s="146">
        <v>90</v>
      </c>
      <c r="I16" s="147">
        <v>75</v>
      </c>
      <c r="J16" s="148">
        <v>55</v>
      </c>
    </row>
    <row r="17" spans="2:34" s="106" customFormat="1" ht="15" customHeight="1" x14ac:dyDescent="0.2">
      <c r="B17" s="149"/>
      <c r="C17" s="150"/>
      <c r="D17" s="131"/>
      <c r="E17" s="131"/>
      <c r="F17" s="151" t="s">
        <v>96</v>
      </c>
      <c r="G17" s="152" t="s">
        <v>97</v>
      </c>
      <c r="H17" s="121">
        <v>70</v>
      </c>
      <c r="I17" s="153">
        <v>65</v>
      </c>
      <c r="J17" s="154">
        <v>45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</row>
    <row r="18" spans="2:34" s="106" customFormat="1" ht="15" customHeight="1" x14ac:dyDescent="0.2">
      <c r="B18" s="155"/>
      <c r="C18" s="131"/>
      <c r="D18" s="131"/>
      <c r="E18" s="131"/>
      <c r="F18" s="151" t="s">
        <v>98</v>
      </c>
      <c r="G18" s="152" t="s">
        <v>99</v>
      </c>
      <c r="H18" s="123">
        <v>20</v>
      </c>
      <c r="I18" s="156">
        <v>20</v>
      </c>
      <c r="J18" s="157">
        <v>20</v>
      </c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</row>
    <row r="19" spans="2:34" s="106" customFormat="1" ht="15" customHeight="1" x14ac:dyDescent="0.25">
      <c r="B19" s="158"/>
      <c r="C19" s="159"/>
      <c r="D19" s="160"/>
      <c r="E19" s="161"/>
      <c r="F19" s="162" t="s">
        <v>100</v>
      </c>
      <c r="G19" s="163" t="s">
        <v>101</v>
      </c>
      <c r="H19" s="164">
        <f>((H16+H17)/2)-H18</f>
        <v>60</v>
      </c>
      <c r="I19" s="165">
        <f>((I16+I17)/2)-I18</f>
        <v>50</v>
      </c>
      <c r="J19" s="166">
        <f>((J16+J17)/2)-J18</f>
        <v>30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2:34" s="106" customFormat="1" ht="15" customHeight="1" x14ac:dyDescent="0.2">
      <c r="B20" s="167" t="s">
        <v>102</v>
      </c>
      <c r="C20" s="168" t="s">
        <v>30</v>
      </c>
      <c r="D20" s="168"/>
      <c r="E20" s="169" t="s">
        <v>32</v>
      </c>
      <c r="F20" s="170" t="s">
        <v>41</v>
      </c>
      <c r="G20" s="171" t="s">
        <v>42</v>
      </c>
      <c r="H20" s="169" t="s">
        <v>43</v>
      </c>
      <c r="I20" s="172" t="s">
        <v>43</v>
      </c>
      <c r="J20" s="173" t="s">
        <v>43</v>
      </c>
      <c r="L20" s="174" t="s">
        <v>103</v>
      </c>
      <c r="M20" s="174"/>
      <c r="N20" s="174"/>
      <c r="O20" s="174"/>
      <c r="P20" s="174"/>
      <c r="Q20" s="174"/>
      <c r="R20" s="174"/>
      <c r="S20" s="174"/>
      <c r="T20" s="27"/>
      <c r="U20" s="27"/>
      <c r="V20" s="174" t="s">
        <v>104</v>
      </c>
      <c r="W20" s="174"/>
      <c r="X20" s="174"/>
      <c r="Y20" s="174"/>
      <c r="Z20" s="174"/>
      <c r="AA20" s="174"/>
      <c r="AB20" s="174"/>
      <c r="AC20" s="174"/>
      <c r="AD20" s="27"/>
      <c r="AE20" s="27"/>
      <c r="AF20" s="102"/>
    </row>
    <row r="21" spans="2:34" s="119" customFormat="1" ht="15" customHeight="1" thickBot="1" x14ac:dyDescent="0.25">
      <c r="B21" s="175" t="s">
        <v>105</v>
      </c>
      <c r="C21" s="176" t="s">
        <v>106</v>
      </c>
      <c r="D21" s="176"/>
      <c r="E21" s="177" t="s">
        <v>46</v>
      </c>
      <c r="F21" s="177" t="s">
        <v>47</v>
      </c>
      <c r="G21" s="178" t="s">
        <v>86</v>
      </c>
      <c r="H21" s="179" t="s">
        <v>107</v>
      </c>
      <c r="I21" s="180" t="s">
        <v>107</v>
      </c>
      <c r="J21" s="181" t="s">
        <v>107</v>
      </c>
      <c r="K21" s="182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83"/>
      <c r="AA21" s="183"/>
      <c r="AB21" s="183"/>
      <c r="AC21" s="183"/>
      <c r="AD21" s="183"/>
      <c r="AE21" s="183"/>
      <c r="AF21" s="183"/>
      <c r="AG21" s="183"/>
      <c r="AH21" s="183"/>
    </row>
    <row r="22" spans="2:34" ht="15" customHeight="1" x14ac:dyDescent="0.2">
      <c r="B22" s="184">
        <v>1</v>
      </c>
      <c r="C22" s="185">
        <f t="shared" ref="C22:C37" si="0">$D$11*B22+B22-1</f>
        <v>80</v>
      </c>
      <c r="D22" s="185"/>
      <c r="E22" s="186">
        <f t="shared" ref="E22:E37" si="1">$F$11*B22</f>
        <v>1.69</v>
      </c>
      <c r="F22" s="187">
        <f t="shared" ref="F22:F37" si="2">$G$11*B22</f>
        <v>0.35</v>
      </c>
      <c r="G22" s="186">
        <f t="shared" ref="G22:G37" si="3">$H$11*B22</f>
        <v>0.51</v>
      </c>
      <c r="H22" s="188">
        <f t="shared" ref="H22:J37" si="4">$I$11*H$2*H$3*$B22</f>
        <v>162.81023594607348</v>
      </c>
      <c r="I22" s="189">
        <f t="shared" si="4"/>
        <v>128</v>
      </c>
      <c r="J22" s="190">
        <f t="shared" si="4"/>
        <v>65.238314100791385</v>
      </c>
      <c r="K22" s="27"/>
      <c r="L22" s="191"/>
      <c r="M22" s="191"/>
      <c r="N22" s="191"/>
      <c r="O22" s="191"/>
      <c r="P22" s="191"/>
      <c r="Q22" s="191"/>
      <c r="R22" s="191"/>
      <c r="S22" s="191"/>
      <c r="T22" s="27"/>
      <c r="U22" s="27"/>
      <c r="V22" s="191"/>
      <c r="W22" s="191"/>
      <c r="X22" s="191"/>
      <c r="Y22" s="191"/>
      <c r="Z22" s="191"/>
      <c r="AA22" s="191"/>
      <c r="AB22" s="191"/>
      <c r="AC22" s="191"/>
      <c r="AD22" s="27"/>
      <c r="AE22" s="27"/>
    </row>
    <row r="23" spans="2:34" ht="15" customHeight="1" x14ac:dyDescent="0.2">
      <c r="B23" s="184">
        <v>2</v>
      </c>
      <c r="C23" s="192">
        <f t="shared" si="0"/>
        <v>161</v>
      </c>
      <c r="D23" s="192"/>
      <c r="E23" s="186">
        <f t="shared" si="1"/>
        <v>3.38</v>
      </c>
      <c r="F23" s="187">
        <f t="shared" si="2"/>
        <v>0.7</v>
      </c>
      <c r="G23" s="186">
        <f t="shared" si="3"/>
        <v>1.02</v>
      </c>
      <c r="H23" s="188">
        <f t="shared" si="4"/>
        <v>325.62047189214695</v>
      </c>
      <c r="I23" s="189">
        <f t="shared" si="4"/>
        <v>256</v>
      </c>
      <c r="J23" s="190">
        <f t="shared" si="4"/>
        <v>130.47662820158277</v>
      </c>
      <c r="K23" s="27"/>
      <c r="L23" s="27"/>
      <c r="M23" s="27"/>
    </row>
    <row r="24" spans="2:34" ht="15" customHeight="1" x14ac:dyDescent="0.2">
      <c r="B24" s="184">
        <v>4</v>
      </c>
      <c r="C24" s="192">
        <f t="shared" si="0"/>
        <v>323</v>
      </c>
      <c r="D24" s="192"/>
      <c r="E24" s="186">
        <f t="shared" si="1"/>
        <v>6.76</v>
      </c>
      <c r="F24" s="187">
        <f t="shared" si="2"/>
        <v>1.4</v>
      </c>
      <c r="G24" s="186">
        <f t="shared" si="3"/>
        <v>2.04</v>
      </c>
      <c r="H24" s="188">
        <f t="shared" si="4"/>
        <v>651.2409437842939</v>
      </c>
      <c r="I24" s="189">
        <f t="shared" si="4"/>
        <v>512</v>
      </c>
      <c r="J24" s="190">
        <f t="shared" si="4"/>
        <v>260.95325640316554</v>
      </c>
      <c r="K24" s="27"/>
      <c r="L24" s="27"/>
      <c r="M24" s="27"/>
    </row>
    <row r="25" spans="2:34" ht="15" customHeight="1" x14ac:dyDescent="0.2">
      <c r="B25" s="184">
        <v>6</v>
      </c>
      <c r="C25" s="192">
        <f t="shared" si="0"/>
        <v>485</v>
      </c>
      <c r="D25" s="192"/>
      <c r="E25" s="186">
        <f t="shared" si="1"/>
        <v>10.14</v>
      </c>
      <c r="F25" s="187">
        <f t="shared" si="2"/>
        <v>2.0999999999999996</v>
      </c>
      <c r="G25" s="186">
        <f t="shared" si="3"/>
        <v>3.06</v>
      </c>
      <c r="H25" s="188">
        <f t="shared" si="4"/>
        <v>976.86141567644086</v>
      </c>
      <c r="I25" s="189">
        <f t="shared" si="4"/>
        <v>768</v>
      </c>
      <c r="J25" s="190">
        <f t="shared" si="4"/>
        <v>391.42988460474828</v>
      </c>
      <c r="K25" s="27"/>
      <c r="L25" s="27"/>
      <c r="M25" s="27"/>
    </row>
    <row r="26" spans="2:34" ht="15" customHeight="1" x14ac:dyDescent="0.2">
      <c r="B26" s="184">
        <v>8</v>
      </c>
      <c r="C26" s="192">
        <f t="shared" si="0"/>
        <v>647</v>
      </c>
      <c r="D26" s="192"/>
      <c r="E26" s="186">
        <f t="shared" si="1"/>
        <v>13.52</v>
      </c>
      <c r="F26" s="187">
        <f t="shared" si="2"/>
        <v>2.8</v>
      </c>
      <c r="G26" s="186">
        <f t="shared" si="3"/>
        <v>4.08</v>
      </c>
      <c r="H26" s="188">
        <f t="shared" si="4"/>
        <v>1302.4818875685878</v>
      </c>
      <c r="I26" s="189">
        <f t="shared" si="4"/>
        <v>1024</v>
      </c>
      <c r="J26" s="190">
        <f t="shared" si="4"/>
        <v>521.90651280633108</v>
      </c>
      <c r="K26" s="27"/>
      <c r="L26" s="27"/>
      <c r="M26" s="27"/>
    </row>
    <row r="27" spans="2:34" ht="15" customHeight="1" x14ac:dyDescent="0.2">
      <c r="B27" s="184">
        <v>10</v>
      </c>
      <c r="C27" s="192">
        <f t="shared" si="0"/>
        <v>809</v>
      </c>
      <c r="D27" s="192"/>
      <c r="E27" s="186">
        <f t="shared" si="1"/>
        <v>16.899999999999999</v>
      </c>
      <c r="F27" s="187">
        <f t="shared" si="2"/>
        <v>3.5</v>
      </c>
      <c r="G27" s="186">
        <f t="shared" si="3"/>
        <v>5.0999999999999996</v>
      </c>
      <c r="H27" s="188">
        <f t="shared" si="4"/>
        <v>1628.1023594607348</v>
      </c>
      <c r="I27" s="189">
        <f t="shared" si="4"/>
        <v>1280</v>
      </c>
      <c r="J27" s="190">
        <f t="shared" si="4"/>
        <v>652.38314100791388</v>
      </c>
      <c r="K27" s="27"/>
      <c r="L27" s="27"/>
      <c r="M27" s="27"/>
      <c r="N27" s="28"/>
    </row>
    <row r="28" spans="2:34" ht="15" customHeight="1" x14ac:dyDescent="0.2">
      <c r="B28" s="184">
        <v>12</v>
      </c>
      <c r="C28" s="192">
        <f t="shared" si="0"/>
        <v>971</v>
      </c>
      <c r="D28" s="192"/>
      <c r="E28" s="186">
        <f t="shared" si="1"/>
        <v>20.28</v>
      </c>
      <c r="F28" s="187">
        <f t="shared" si="2"/>
        <v>4.1999999999999993</v>
      </c>
      <c r="G28" s="186">
        <f t="shared" si="3"/>
        <v>6.12</v>
      </c>
      <c r="H28" s="188">
        <f t="shared" si="4"/>
        <v>1953.7228313528817</v>
      </c>
      <c r="I28" s="189">
        <f t="shared" si="4"/>
        <v>1536</v>
      </c>
      <c r="J28" s="190">
        <f t="shared" si="4"/>
        <v>782.85976920949656</v>
      </c>
      <c r="K28" s="27"/>
      <c r="L28" s="27"/>
      <c r="M28" s="27"/>
      <c r="N28" s="28"/>
    </row>
    <row r="29" spans="2:34" ht="15" customHeight="1" x14ac:dyDescent="0.2">
      <c r="B29" s="184">
        <v>14</v>
      </c>
      <c r="C29" s="192">
        <f t="shared" si="0"/>
        <v>1133</v>
      </c>
      <c r="D29" s="192"/>
      <c r="E29" s="186">
        <f t="shared" si="1"/>
        <v>23.66</v>
      </c>
      <c r="F29" s="187">
        <f t="shared" si="2"/>
        <v>4.8999999999999995</v>
      </c>
      <c r="G29" s="186">
        <f t="shared" si="3"/>
        <v>7.1400000000000006</v>
      </c>
      <c r="H29" s="188">
        <f t="shared" si="4"/>
        <v>2279.3433032450284</v>
      </c>
      <c r="I29" s="189">
        <f t="shared" si="4"/>
        <v>1792</v>
      </c>
      <c r="J29" s="190">
        <f t="shared" si="4"/>
        <v>913.33639741107936</v>
      </c>
      <c r="K29" s="27"/>
      <c r="L29" s="27"/>
      <c r="M29" s="27"/>
      <c r="N29" s="28"/>
    </row>
    <row r="30" spans="2:34" ht="15" customHeight="1" x14ac:dyDescent="0.2">
      <c r="B30" s="184">
        <v>16</v>
      </c>
      <c r="C30" s="192">
        <f t="shared" si="0"/>
        <v>1295</v>
      </c>
      <c r="D30" s="192"/>
      <c r="E30" s="186">
        <f t="shared" si="1"/>
        <v>27.04</v>
      </c>
      <c r="F30" s="187">
        <f t="shared" si="2"/>
        <v>5.6</v>
      </c>
      <c r="G30" s="186">
        <f t="shared" si="3"/>
        <v>8.16</v>
      </c>
      <c r="H30" s="188">
        <f t="shared" si="4"/>
        <v>2604.9637751371756</v>
      </c>
      <c r="I30" s="189">
        <f t="shared" si="4"/>
        <v>2048</v>
      </c>
      <c r="J30" s="190">
        <f t="shared" si="4"/>
        <v>1043.8130256126622</v>
      </c>
      <c r="K30" s="27"/>
      <c r="L30" s="27"/>
      <c r="M30" s="27"/>
      <c r="N30" s="28"/>
    </row>
    <row r="31" spans="2:34" ht="15" customHeight="1" x14ac:dyDescent="0.2">
      <c r="B31" s="184">
        <v>18</v>
      </c>
      <c r="C31" s="192">
        <f t="shared" si="0"/>
        <v>1457</v>
      </c>
      <c r="D31" s="192"/>
      <c r="E31" s="186">
        <f t="shared" si="1"/>
        <v>30.419999999999998</v>
      </c>
      <c r="F31" s="187">
        <f t="shared" si="2"/>
        <v>6.3</v>
      </c>
      <c r="G31" s="186">
        <f t="shared" si="3"/>
        <v>9.18</v>
      </c>
      <c r="H31" s="188">
        <f t="shared" si="4"/>
        <v>2930.5842470293228</v>
      </c>
      <c r="I31" s="189">
        <f t="shared" si="4"/>
        <v>2304</v>
      </c>
      <c r="J31" s="190">
        <f t="shared" si="4"/>
        <v>1174.289653814245</v>
      </c>
      <c r="K31" s="27"/>
      <c r="L31" s="27"/>
      <c r="M31" s="27"/>
      <c r="N31" s="28"/>
    </row>
    <row r="32" spans="2:34" ht="15" customHeight="1" x14ac:dyDescent="0.2">
      <c r="B32" s="184">
        <v>20</v>
      </c>
      <c r="C32" s="192">
        <f t="shared" si="0"/>
        <v>1619</v>
      </c>
      <c r="D32" s="192"/>
      <c r="E32" s="186">
        <f t="shared" si="1"/>
        <v>33.799999999999997</v>
      </c>
      <c r="F32" s="187">
        <f t="shared" si="2"/>
        <v>7</v>
      </c>
      <c r="G32" s="186">
        <f t="shared" si="3"/>
        <v>10.199999999999999</v>
      </c>
      <c r="H32" s="188">
        <f t="shared" si="4"/>
        <v>3256.2047189214695</v>
      </c>
      <c r="I32" s="189">
        <f t="shared" si="4"/>
        <v>2560</v>
      </c>
      <c r="J32" s="190">
        <f t="shared" si="4"/>
        <v>1304.7662820158278</v>
      </c>
      <c r="K32" s="27"/>
      <c r="L32" s="27"/>
      <c r="M32" s="27"/>
      <c r="N32" s="28"/>
    </row>
    <row r="33" spans="1:37" ht="15" customHeight="1" x14ac:dyDescent="0.2">
      <c r="B33" s="184">
        <v>22</v>
      </c>
      <c r="C33" s="192">
        <f t="shared" si="0"/>
        <v>1781</v>
      </c>
      <c r="D33" s="192"/>
      <c r="E33" s="186">
        <f t="shared" si="1"/>
        <v>37.18</v>
      </c>
      <c r="F33" s="187">
        <f t="shared" si="2"/>
        <v>7.6999999999999993</v>
      </c>
      <c r="G33" s="186">
        <f t="shared" si="3"/>
        <v>11.22</v>
      </c>
      <c r="H33" s="188">
        <f t="shared" si="4"/>
        <v>3581.8251908136162</v>
      </c>
      <c r="I33" s="189">
        <f t="shared" si="4"/>
        <v>2816</v>
      </c>
      <c r="J33" s="190">
        <f t="shared" si="4"/>
        <v>1435.2429102174106</v>
      </c>
      <c r="K33" s="27"/>
      <c r="L33" s="27"/>
      <c r="M33" s="27"/>
      <c r="N33" s="28"/>
    </row>
    <row r="34" spans="1:37" ht="15" customHeight="1" x14ac:dyDescent="0.2">
      <c r="B34" s="184">
        <v>24</v>
      </c>
      <c r="C34" s="192">
        <f t="shared" si="0"/>
        <v>1943</v>
      </c>
      <c r="D34" s="192"/>
      <c r="E34" s="186">
        <f t="shared" si="1"/>
        <v>40.56</v>
      </c>
      <c r="F34" s="187">
        <f t="shared" si="2"/>
        <v>8.3999999999999986</v>
      </c>
      <c r="G34" s="186">
        <f t="shared" si="3"/>
        <v>12.24</v>
      </c>
      <c r="H34" s="188">
        <f t="shared" si="4"/>
        <v>3907.4456627057634</v>
      </c>
      <c r="I34" s="189">
        <f t="shared" si="4"/>
        <v>3072</v>
      </c>
      <c r="J34" s="190">
        <f t="shared" si="4"/>
        <v>1565.7195384189931</v>
      </c>
      <c r="K34" s="27"/>
      <c r="L34" s="27"/>
      <c r="M34" s="27"/>
      <c r="N34" s="28"/>
    </row>
    <row r="35" spans="1:37" ht="15" customHeight="1" x14ac:dyDescent="0.2">
      <c r="B35" s="184">
        <v>26</v>
      </c>
      <c r="C35" s="192">
        <f t="shared" si="0"/>
        <v>2105</v>
      </c>
      <c r="D35" s="192"/>
      <c r="E35" s="186">
        <f t="shared" si="1"/>
        <v>43.94</v>
      </c>
      <c r="F35" s="187">
        <f t="shared" si="2"/>
        <v>9.1</v>
      </c>
      <c r="G35" s="186">
        <f t="shared" si="3"/>
        <v>13.26</v>
      </c>
      <c r="H35" s="188">
        <f t="shared" si="4"/>
        <v>4233.0661345979106</v>
      </c>
      <c r="I35" s="189">
        <f t="shared" si="4"/>
        <v>3328</v>
      </c>
      <c r="J35" s="190">
        <f t="shared" si="4"/>
        <v>1696.1961666205759</v>
      </c>
      <c r="K35" s="27"/>
      <c r="L35" s="27"/>
      <c r="M35" s="27"/>
      <c r="N35" s="28"/>
    </row>
    <row r="36" spans="1:37" ht="15" customHeight="1" x14ac:dyDescent="0.2">
      <c r="B36" s="184">
        <v>28</v>
      </c>
      <c r="C36" s="192">
        <f t="shared" si="0"/>
        <v>2267</v>
      </c>
      <c r="D36" s="192"/>
      <c r="E36" s="186">
        <f t="shared" si="1"/>
        <v>47.32</v>
      </c>
      <c r="F36" s="187">
        <f t="shared" si="2"/>
        <v>9.7999999999999989</v>
      </c>
      <c r="G36" s="186">
        <f t="shared" si="3"/>
        <v>14.280000000000001</v>
      </c>
      <c r="H36" s="188">
        <f t="shared" si="4"/>
        <v>4558.6866064900569</v>
      </c>
      <c r="I36" s="189">
        <f t="shared" si="4"/>
        <v>3584</v>
      </c>
      <c r="J36" s="190">
        <f t="shared" si="4"/>
        <v>1826.6727948221587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7" ht="15" customHeight="1" x14ac:dyDescent="0.2">
      <c r="B37" s="193">
        <v>30</v>
      </c>
      <c r="C37" s="194">
        <f t="shared" si="0"/>
        <v>2429</v>
      </c>
      <c r="D37" s="194"/>
      <c r="E37" s="195">
        <f t="shared" si="1"/>
        <v>50.699999999999996</v>
      </c>
      <c r="F37" s="196">
        <f t="shared" si="2"/>
        <v>10.5</v>
      </c>
      <c r="G37" s="195">
        <f t="shared" si="3"/>
        <v>15.3</v>
      </c>
      <c r="H37" s="197">
        <f t="shared" si="4"/>
        <v>4884.3070783822041</v>
      </c>
      <c r="I37" s="198">
        <f t="shared" si="4"/>
        <v>3840</v>
      </c>
      <c r="J37" s="199">
        <f t="shared" si="4"/>
        <v>1957.1494230237415</v>
      </c>
      <c r="K37" s="106"/>
      <c r="AD37" s="27"/>
      <c r="AE37" s="27"/>
      <c r="AF37" s="28"/>
    </row>
    <row r="38" spans="1:37" ht="15" customHeight="1" x14ac:dyDescent="0.2">
      <c r="B38" s="200"/>
      <c r="C38" s="200"/>
      <c r="D38" s="99"/>
      <c r="E38" s="99"/>
      <c r="F38" s="99"/>
      <c r="G38" s="201"/>
      <c r="H38" s="201"/>
      <c r="I38" s="201"/>
      <c r="J38" s="201"/>
      <c r="K38" s="106"/>
      <c r="AD38" s="27"/>
      <c r="AE38" s="27"/>
      <c r="AF38" s="28"/>
    </row>
    <row r="39" spans="1:37" ht="15" customHeight="1" x14ac:dyDescent="0.2">
      <c r="B39" s="202" t="s">
        <v>108</v>
      </c>
      <c r="C39" s="202"/>
      <c r="D39" s="202"/>
      <c r="E39" s="202"/>
      <c r="F39" s="203">
        <v>45</v>
      </c>
      <c r="G39" s="204">
        <v>40</v>
      </c>
      <c r="H39" s="204">
        <v>35</v>
      </c>
      <c r="I39" s="204">
        <v>30</v>
      </c>
      <c r="J39" s="205">
        <v>25</v>
      </c>
      <c r="K39" s="106"/>
      <c r="AD39" s="27"/>
      <c r="AE39" s="27"/>
      <c r="AF39" s="28"/>
    </row>
    <row r="40" spans="1:37" ht="15" customHeight="1" x14ac:dyDescent="0.2">
      <c r="B40" s="206" t="s">
        <v>109</v>
      </c>
      <c r="C40" s="206"/>
      <c r="D40" s="206"/>
      <c r="E40" s="206"/>
      <c r="F40" s="207">
        <v>0.87</v>
      </c>
      <c r="G40" s="196">
        <v>0.74</v>
      </c>
      <c r="H40" s="196">
        <v>0.62</v>
      </c>
      <c r="I40" s="196">
        <v>0.51</v>
      </c>
      <c r="J40" s="208">
        <v>0.4</v>
      </c>
      <c r="K40" s="106"/>
      <c r="AD40" s="27"/>
      <c r="AE40" s="27"/>
      <c r="AF40" s="28"/>
    </row>
    <row r="41" spans="1:37" ht="15" customHeight="1" x14ac:dyDescent="0.2">
      <c r="B41" s="209"/>
      <c r="K41" s="106"/>
      <c r="AD41" s="106"/>
    </row>
    <row r="42" spans="1:37" ht="15" customHeight="1" x14ac:dyDescent="0.2">
      <c r="A42" s="210"/>
      <c r="B42" s="211" t="s">
        <v>71</v>
      </c>
      <c r="C42" s="212"/>
      <c r="D42" s="213"/>
      <c r="E42" s="213"/>
      <c r="F42" s="213"/>
      <c r="G42" s="213"/>
      <c r="H42" s="213"/>
      <c r="I42" s="213"/>
      <c r="J42" s="214" t="s">
        <v>110</v>
      </c>
    </row>
    <row r="43" spans="1:37" ht="15" customHeight="1" x14ac:dyDescent="0.2">
      <c r="A43" s="210"/>
      <c r="B43" s="211" t="s">
        <v>73</v>
      </c>
      <c r="C43" s="212"/>
      <c r="D43" s="213"/>
      <c r="E43" s="213"/>
      <c r="F43" s="213"/>
      <c r="G43" s="213"/>
      <c r="H43" s="213"/>
      <c r="I43" s="213"/>
      <c r="J43" s="214" t="s">
        <v>74</v>
      </c>
    </row>
    <row r="44" spans="1:37" ht="15" customHeight="1" x14ac:dyDescent="0.2">
      <c r="A44" s="210"/>
      <c r="B44" s="211" t="s">
        <v>111</v>
      </c>
      <c r="C44" s="212"/>
      <c r="D44" s="213"/>
      <c r="E44" s="213"/>
      <c r="F44" s="213"/>
      <c r="G44" s="213"/>
      <c r="H44" s="213"/>
      <c r="I44" s="213"/>
      <c r="J44" s="214" t="s">
        <v>117</v>
      </c>
    </row>
    <row r="45" spans="1:37" ht="15" customHeight="1" x14ac:dyDescent="0.2">
      <c r="A45" s="210"/>
      <c r="B45" s="215" t="s">
        <v>76</v>
      </c>
      <c r="C45" s="216"/>
      <c r="D45" s="213"/>
      <c r="E45" s="213"/>
      <c r="F45" s="213"/>
      <c r="G45" s="213"/>
      <c r="H45" s="213"/>
      <c r="I45" s="213"/>
      <c r="J45" s="214" t="s">
        <v>77</v>
      </c>
      <c r="AF45" s="217" t="s">
        <v>113</v>
      </c>
      <c r="AG45" s="217"/>
      <c r="AH45" s="217"/>
      <c r="AI45" s="217"/>
      <c r="AJ45" s="217"/>
      <c r="AK45" s="217"/>
    </row>
    <row r="46" spans="1:37" ht="15" customHeight="1" x14ac:dyDescent="0.2">
      <c r="A46" s="218"/>
      <c r="B46" s="215" t="s">
        <v>78</v>
      </c>
      <c r="C46" s="212"/>
      <c r="D46" s="213"/>
      <c r="E46" s="213"/>
      <c r="F46" s="213"/>
      <c r="G46" s="213"/>
      <c r="H46" s="213"/>
      <c r="I46" s="213"/>
      <c r="J46" s="214" t="s">
        <v>79</v>
      </c>
      <c r="AF46" s="217"/>
      <c r="AG46" s="217"/>
      <c r="AH46" s="217"/>
      <c r="AI46" s="217"/>
      <c r="AJ46" s="217"/>
      <c r="AK46" s="217"/>
    </row>
    <row r="47" spans="1:37" ht="9" customHeight="1" x14ac:dyDescent="0.2">
      <c r="A47" s="218"/>
      <c r="B47" s="98"/>
      <c r="C47" s="98"/>
      <c r="D47" s="99"/>
      <c r="E47" s="99"/>
      <c r="F47" s="99"/>
      <c r="G47" s="99"/>
      <c r="H47" s="99"/>
      <c r="I47" s="99"/>
      <c r="J47" s="100"/>
      <c r="AF47" s="219"/>
      <c r="AG47" s="219"/>
      <c r="AH47" s="219"/>
      <c r="AI47" s="219"/>
      <c r="AJ47" s="217"/>
      <c r="AK47" s="217"/>
    </row>
    <row r="48" spans="1:37" ht="15" customHeight="1" x14ac:dyDescent="0.2">
      <c r="A48" s="218"/>
      <c r="B48" s="137" t="s">
        <v>114</v>
      </c>
      <c r="C48" s="134"/>
      <c r="J48" s="105"/>
      <c r="AF48" s="219"/>
      <c r="AG48" s="219"/>
      <c r="AH48" s="219"/>
      <c r="AI48" s="219"/>
      <c r="AJ48" s="217"/>
      <c r="AK48" s="217"/>
    </row>
    <row r="49" spans="1:37" ht="107.25" customHeight="1" x14ac:dyDescent="0.2">
      <c r="A49" s="220"/>
      <c r="B49" s="221" t="s">
        <v>118</v>
      </c>
      <c r="C49" s="221"/>
      <c r="D49" s="221"/>
      <c r="E49" s="221"/>
      <c r="F49" s="221"/>
      <c r="G49" s="221"/>
      <c r="H49" s="221"/>
      <c r="I49" s="221"/>
      <c r="J49" s="221"/>
      <c r="AF49" s="219"/>
      <c r="AG49" s="219"/>
      <c r="AH49" s="219"/>
      <c r="AI49" s="219"/>
      <c r="AJ49" s="217"/>
      <c r="AK49" s="217"/>
    </row>
    <row r="50" spans="1:37" x14ac:dyDescent="0.2">
      <c r="A50" s="222"/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F50" s="219"/>
      <c r="AG50" s="219"/>
      <c r="AH50" s="219"/>
      <c r="AI50" s="219"/>
    </row>
    <row r="51" spans="1:37" x14ac:dyDescent="0.2">
      <c r="A51" s="218"/>
    </row>
    <row r="52" spans="1:37" x14ac:dyDescent="0.2">
      <c r="A52" s="218"/>
    </row>
    <row r="53" spans="1:37" x14ac:dyDescent="0.2">
      <c r="A53" s="218"/>
    </row>
    <row r="54" spans="1:37" x14ac:dyDescent="0.2">
      <c r="A54" s="218"/>
    </row>
    <row r="55" spans="1:37" x14ac:dyDescent="0.2">
      <c r="A55" s="218"/>
    </row>
    <row r="56" spans="1:37" x14ac:dyDescent="0.2">
      <c r="A56" s="218"/>
    </row>
  </sheetData>
  <mergeCells count="28">
    <mergeCell ref="C35:D35"/>
    <mergeCell ref="C36:D36"/>
    <mergeCell ref="C37:D37"/>
    <mergeCell ref="B39:E39"/>
    <mergeCell ref="B40:E40"/>
    <mergeCell ref="AF47:AI50"/>
    <mergeCell ref="B49:J49"/>
    <mergeCell ref="A50:L5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20:D20"/>
    <mergeCell ref="L20:S20"/>
    <mergeCell ref="V20:AC20"/>
    <mergeCell ref="C21:D21"/>
    <mergeCell ref="L21:Y21"/>
    <mergeCell ref="C22:D22"/>
    <mergeCell ref="L22:S22"/>
    <mergeCell ref="V22:AC22"/>
  </mergeCells>
  <pageMargins left="0.19652777777777777" right="0.19652777777777777" top="0.19652777777777777" bottom="0.19652777777777777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showGridLines="0" workbookViewId="0">
      <selection activeCell="BD7" sqref="BD7"/>
    </sheetView>
  </sheetViews>
  <sheetFormatPr defaultColWidth="9.1796875" defaultRowHeight="10" x14ac:dyDescent="0.2"/>
  <cols>
    <col min="1" max="1" width="4.7265625" style="102" customWidth="1"/>
    <col min="2" max="2" width="6.81640625" style="101" customWidth="1"/>
    <col min="3" max="3" width="5.453125" style="104" customWidth="1"/>
    <col min="4" max="4" width="5.1796875" style="102" customWidth="1"/>
    <col min="5" max="5" width="7.81640625" style="102" customWidth="1"/>
    <col min="6" max="6" width="8.1796875" style="102" customWidth="1"/>
    <col min="7" max="7" width="6.7265625" style="102" customWidth="1"/>
    <col min="8" max="8" width="8.1796875" style="102" customWidth="1"/>
    <col min="9" max="9" width="8.7265625" style="102" customWidth="1"/>
    <col min="10" max="10" width="8.26953125" style="102" customWidth="1"/>
    <col min="11" max="11" width="3.453125" style="102" customWidth="1"/>
    <col min="12" max="30" width="1" style="102" customWidth="1"/>
    <col min="31" max="36" width="1.26953125" style="102" customWidth="1"/>
    <col min="37" max="38" width="0" style="102" hidden="1" customWidth="1"/>
    <col min="39" max="59" width="1.26953125" style="102" customWidth="1"/>
    <col min="60" max="16384" width="9.1796875" style="102"/>
  </cols>
  <sheetData>
    <row r="1" spans="2:30" ht="9.75" customHeight="1" x14ac:dyDescent="0.2">
      <c r="C1" s="102"/>
    </row>
    <row r="2" spans="2:30" ht="12.75" hidden="1" customHeight="1" x14ac:dyDescent="0.2">
      <c r="B2" s="103"/>
      <c r="F2" s="105" t="s">
        <v>80</v>
      </c>
      <c r="G2" s="102" t="s">
        <v>81</v>
      </c>
      <c r="H2" s="102">
        <f>SERIESSUM((H19/50),$J$11,0,1)</f>
        <v>1.2747873559152889</v>
      </c>
      <c r="I2" s="102">
        <f>SERIESSUM((I19/50),$J$11,0,1)</f>
        <v>1</v>
      </c>
      <c r="J2" s="102">
        <f>SERIESSUM((J19/50),$J$11,0,1)</f>
        <v>0.50650787851003953</v>
      </c>
    </row>
    <row r="3" spans="2:30" s="106" customFormat="1" ht="12.75" hidden="1" customHeight="1" x14ac:dyDescent="0.25">
      <c r="C3" s="107"/>
      <c r="E3" s="108"/>
      <c r="F3" s="109" t="s">
        <v>82</v>
      </c>
      <c r="G3" s="106" t="s">
        <v>83</v>
      </c>
      <c r="H3" s="106">
        <v>1</v>
      </c>
      <c r="I3" s="106">
        <v>1</v>
      </c>
      <c r="J3" s="106">
        <v>1</v>
      </c>
    </row>
    <row r="4" spans="2:30" s="106" customFormat="1" ht="12.75" hidden="1" customHeight="1" x14ac:dyDescent="0.25">
      <c r="C4" s="107"/>
      <c r="E4" s="110"/>
    </row>
    <row r="5" spans="2:30" s="106" customFormat="1" ht="9.75" customHeight="1" x14ac:dyDescent="0.25">
      <c r="C5" s="107"/>
      <c r="E5" s="110"/>
      <c r="I5" s="111"/>
    </row>
    <row r="6" spans="2:30" s="106" customFormat="1" ht="22.5" customHeight="1" x14ac:dyDescent="0.45">
      <c r="B6" s="112" t="s">
        <v>119</v>
      </c>
      <c r="C6" s="107"/>
      <c r="E6" s="110"/>
    </row>
    <row r="7" spans="2:30" s="106" customFormat="1" ht="15.75" customHeight="1" x14ac:dyDescent="0.25">
      <c r="C7" s="107"/>
      <c r="E7" s="110"/>
    </row>
    <row r="8" spans="2:30" s="106" customFormat="1" ht="12.75" customHeight="1" x14ac:dyDescent="0.25">
      <c r="B8" s="113" t="s">
        <v>84</v>
      </c>
      <c r="C8" s="107"/>
      <c r="E8" s="110"/>
      <c r="F8" s="31"/>
      <c r="G8" s="31"/>
      <c r="H8" s="31"/>
      <c r="I8" s="86" t="s">
        <v>85</v>
      </c>
      <c r="J8" s="31"/>
    </row>
    <row r="9" spans="2:30" ht="15" customHeight="1" x14ac:dyDescent="0.2">
      <c r="B9" s="114" t="s">
        <v>28</v>
      </c>
      <c r="C9" s="39" t="s">
        <v>29</v>
      </c>
      <c r="D9" s="38" t="s">
        <v>30</v>
      </c>
      <c r="E9" s="40" t="s">
        <v>31</v>
      </c>
      <c r="F9" s="38" t="s">
        <v>32</v>
      </c>
      <c r="G9" s="38" t="s">
        <v>33</v>
      </c>
      <c r="H9" s="38" t="s">
        <v>34</v>
      </c>
      <c r="I9" s="40" t="s">
        <v>35</v>
      </c>
      <c r="J9" s="42"/>
      <c r="K9" s="106"/>
    </row>
    <row r="10" spans="2:30" s="119" customFormat="1" ht="15" customHeight="1" x14ac:dyDescent="0.25">
      <c r="B10" s="115" t="s">
        <v>36</v>
      </c>
      <c r="C10" s="116" t="s">
        <v>37</v>
      </c>
      <c r="D10" s="117" t="s">
        <v>38</v>
      </c>
      <c r="E10" s="117" t="s">
        <v>39</v>
      </c>
      <c r="F10" s="117" t="s">
        <v>40</v>
      </c>
      <c r="G10" s="117" t="s">
        <v>41</v>
      </c>
      <c r="H10" s="117" t="s">
        <v>42</v>
      </c>
      <c r="I10" s="117" t="s">
        <v>43</v>
      </c>
      <c r="J10" s="118" t="s">
        <v>44</v>
      </c>
    </row>
    <row r="11" spans="2:30" s="106" customFormat="1" ht="15" customHeight="1" x14ac:dyDescent="0.25">
      <c r="B11" s="120">
        <v>600</v>
      </c>
      <c r="C11" s="121">
        <v>680</v>
      </c>
      <c r="D11" s="121">
        <v>80</v>
      </c>
      <c r="E11" s="121">
        <v>95</v>
      </c>
      <c r="F11" s="122">
        <v>1.9</v>
      </c>
      <c r="G11" s="122">
        <v>0.4</v>
      </c>
      <c r="H11" s="122">
        <v>0.61</v>
      </c>
      <c r="I11" s="123">
        <v>145</v>
      </c>
      <c r="J11" s="124">
        <v>1.3315999999999999</v>
      </c>
    </row>
    <row r="12" spans="2:30" ht="15" customHeight="1" x14ac:dyDescent="0.25">
      <c r="B12" s="125" t="s">
        <v>45</v>
      </c>
      <c r="C12" s="126" t="s">
        <v>45</v>
      </c>
      <c r="D12" s="127" t="s">
        <v>45</v>
      </c>
      <c r="E12" s="127" t="s">
        <v>45</v>
      </c>
      <c r="F12" s="127" t="s">
        <v>46</v>
      </c>
      <c r="G12" s="127" t="s">
        <v>47</v>
      </c>
      <c r="H12" s="127" t="s">
        <v>86</v>
      </c>
      <c r="I12" s="127" t="s">
        <v>49</v>
      </c>
      <c r="J12" s="128" t="s">
        <v>36</v>
      </c>
      <c r="K12" s="106"/>
    </row>
    <row r="13" spans="2:30" s="106" customFormat="1" ht="15" customHeight="1" x14ac:dyDescent="0.25">
      <c r="B13" s="129">
        <f>E11*C11*D11/1000000000</f>
        <v>5.1679999999999999E-3</v>
      </c>
      <c r="C13" s="130" t="s">
        <v>87</v>
      </c>
      <c r="D13" s="131"/>
      <c r="E13" s="131"/>
      <c r="F13" s="131"/>
      <c r="G13" s="131"/>
      <c r="H13" s="131"/>
      <c r="J13" s="132"/>
      <c r="L13" s="119"/>
      <c r="M13" s="119"/>
      <c r="N13" s="119"/>
      <c r="O13" s="119"/>
      <c r="P13" s="119"/>
      <c r="Q13" s="119"/>
      <c r="R13" s="119"/>
      <c r="S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</row>
    <row r="14" spans="2:30" ht="15" customHeight="1" x14ac:dyDescent="0.2">
      <c r="B14" s="133"/>
      <c r="C14" s="134"/>
      <c r="D14" s="103"/>
      <c r="E14" s="103"/>
      <c r="F14" s="103"/>
      <c r="I14" s="135" t="s">
        <v>88</v>
      </c>
      <c r="J14" s="136" t="s">
        <v>89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2:30" s="141" customFormat="1" ht="15" customHeight="1" x14ac:dyDescent="0.2">
      <c r="B15" s="137" t="s">
        <v>90</v>
      </c>
      <c r="C15" s="138"/>
      <c r="D15" s="138"/>
      <c r="E15" s="138"/>
      <c r="F15" s="138"/>
      <c r="G15" s="106"/>
      <c r="H15" s="106" t="s">
        <v>91</v>
      </c>
      <c r="I15" s="139" t="s">
        <v>92</v>
      </c>
      <c r="J15" s="140" t="s">
        <v>93</v>
      </c>
      <c r="K15" s="106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</row>
    <row r="16" spans="2:30" s="106" customFormat="1" ht="15" customHeight="1" x14ac:dyDescent="0.25">
      <c r="B16" s="142"/>
      <c r="C16" s="143"/>
      <c r="D16" s="143"/>
      <c r="E16" s="143"/>
      <c r="F16" s="144" t="s">
        <v>94</v>
      </c>
      <c r="G16" s="145" t="s">
        <v>95</v>
      </c>
      <c r="H16" s="146">
        <v>90</v>
      </c>
      <c r="I16" s="147">
        <v>75</v>
      </c>
      <c r="J16" s="148">
        <v>55</v>
      </c>
    </row>
    <row r="17" spans="2:34" s="106" customFormat="1" ht="15" customHeight="1" x14ac:dyDescent="0.2">
      <c r="B17" s="149"/>
      <c r="C17" s="150"/>
      <c r="D17" s="131"/>
      <c r="E17" s="131"/>
      <c r="F17" s="151" t="s">
        <v>96</v>
      </c>
      <c r="G17" s="152" t="s">
        <v>97</v>
      </c>
      <c r="H17" s="121">
        <v>70</v>
      </c>
      <c r="I17" s="153">
        <v>65</v>
      </c>
      <c r="J17" s="154">
        <v>45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</row>
    <row r="18" spans="2:34" s="106" customFormat="1" ht="15" customHeight="1" x14ac:dyDescent="0.2">
      <c r="B18" s="155"/>
      <c r="C18" s="131"/>
      <c r="D18" s="131"/>
      <c r="E18" s="131"/>
      <c r="F18" s="151" t="s">
        <v>98</v>
      </c>
      <c r="G18" s="152" t="s">
        <v>99</v>
      </c>
      <c r="H18" s="123">
        <v>20</v>
      </c>
      <c r="I18" s="156">
        <v>20</v>
      </c>
      <c r="J18" s="157">
        <v>20</v>
      </c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</row>
    <row r="19" spans="2:34" s="106" customFormat="1" ht="15" customHeight="1" x14ac:dyDescent="0.25">
      <c r="B19" s="158"/>
      <c r="C19" s="159"/>
      <c r="D19" s="160"/>
      <c r="E19" s="161"/>
      <c r="F19" s="162" t="s">
        <v>100</v>
      </c>
      <c r="G19" s="163" t="s">
        <v>101</v>
      </c>
      <c r="H19" s="164">
        <f>((H16+H17)/2)-H18</f>
        <v>60</v>
      </c>
      <c r="I19" s="165">
        <f>((I16+I17)/2)-I18</f>
        <v>50</v>
      </c>
      <c r="J19" s="166">
        <f>((J16+J17)/2)-J18</f>
        <v>30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2:34" s="106" customFormat="1" ht="15" customHeight="1" x14ac:dyDescent="0.2">
      <c r="B20" s="167" t="s">
        <v>102</v>
      </c>
      <c r="C20" s="168" t="s">
        <v>30</v>
      </c>
      <c r="D20" s="168"/>
      <c r="E20" s="169" t="s">
        <v>32</v>
      </c>
      <c r="F20" s="170" t="s">
        <v>41</v>
      </c>
      <c r="G20" s="171" t="s">
        <v>42</v>
      </c>
      <c r="H20" s="169" t="s">
        <v>43</v>
      </c>
      <c r="I20" s="172" t="s">
        <v>43</v>
      </c>
      <c r="J20" s="173" t="s">
        <v>43</v>
      </c>
      <c r="L20" s="174" t="s">
        <v>103</v>
      </c>
      <c r="M20" s="174"/>
      <c r="N20" s="174"/>
      <c r="O20" s="174"/>
      <c r="P20" s="174"/>
      <c r="Q20" s="174"/>
      <c r="R20" s="174"/>
      <c r="S20" s="174"/>
      <c r="T20" s="27"/>
      <c r="U20" s="27"/>
      <c r="V20" s="174" t="s">
        <v>104</v>
      </c>
      <c r="W20" s="174"/>
      <c r="X20" s="174"/>
      <c r="Y20" s="174"/>
      <c r="Z20" s="174"/>
      <c r="AA20" s="174"/>
      <c r="AB20" s="174"/>
      <c r="AC20" s="174"/>
      <c r="AD20" s="27"/>
      <c r="AE20" s="27"/>
      <c r="AF20" s="102"/>
    </row>
    <row r="21" spans="2:34" s="119" customFormat="1" ht="15" customHeight="1" thickBot="1" x14ac:dyDescent="0.25">
      <c r="B21" s="175" t="s">
        <v>105</v>
      </c>
      <c r="C21" s="176" t="s">
        <v>106</v>
      </c>
      <c r="D21" s="176"/>
      <c r="E21" s="177" t="s">
        <v>46</v>
      </c>
      <c r="F21" s="177" t="s">
        <v>47</v>
      </c>
      <c r="G21" s="178" t="s">
        <v>86</v>
      </c>
      <c r="H21" s="179" t="s">
        <v>107</v>
      </c>
      <c r="I21" s="180" t="s">
        <v>107</v>
      </c>
      <c r="J21" s="181" t="s">
        <v>107</v>
      </c>
      <c r="K21" s="182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83"/>
      <c r="AA21" s="183"/>
      <c r="AB21" s="183"/>
      <c r="AC21" s="183"/>
      <c r="AD21" s="183"/>
      <c r="AE21" s="183"/>
      <c r="AF21" s="183"/>
      <c r="AG21" s="183"/>
      <c r="AH21" s="183"/>
    </row>
    <row r="22" spans="2:34" ht="15" customHeight="1" x14ac:dyDescent="0.2">
      <c r="B22" s="184">
        <v>1</v>
      </c>
      <c r="C22" s="185">
        <f t="shared" ref="C22:C37" si="0">$D$11*B22+B22-1</f>
        <v>80</v>
      </c>
      <c r="D22" s="185"/>
      <c r="E22" s="186">
        <f t="shared" ref="E22:E37" si="1">$F$11*B22</f>
        <v>1.9</v>
      </c>
      <c r="F22" s="187">
        <f t="shared" ref="F22:F37" si="2">$G$11*B22</f>
        <v>0.4</v>
      </c>
      <c r="G22" s="186">
        <f t="shared" ref="G22:G37" si="3">$H$11*B22</f>
        <v>0.61</v>
      </c>
      <c r="H22" s="188">
        <f t="shared" ref="H22:J37" si="4">$I$11*H$2*H$3*$B22</f>
        <v>184.84416660771689</v>
      </c>
      <c r="I22" s="189">
        <f t="shared" si="4"/>
        <v>145</v>
      </c>
      <c r="J22" s="190">
        <f t="shared" si="4"/>
        <v>73.443642383955734</v>
      </c>
      <c r="K22" s="27"/>
      <c r="L22" s="191"/>
      <c r="M22" s="191"/>
      <c r="N22" s="191"/>
      <c r="O22" s="191"/>
      <c r="P22" s="191"/>
      <c r="Q22" s="191"/>
      <c r="R22" s="191"/>
      <c r="S22" s="191"/>
      <c r="T22" s="27"/>
      <c r="U22" s="27"/>
      <c r="V22" s="191"/>
      <c r="W22" s="191"/>
      <c r="X22" s="191"/>
      <c r="Y22" s="191"/>
      <c r="Z22" s="191"/>
      <c r="AA22" s="191"/>
      <c r="AB22" s="191"/>
      <c r="AC22" s="191"/>
      <c r="AD22" s="27"/>
      <c r="AE22" s="27"/>
    </row>
    <row r="23" spans="2:34" ht="15" customHeight="1" x14ac:dyDescent="0.2">
      <c r="B23" s="184">
        <v>2</v>
      </c>
      <c r="C23" s="192">
        <f t="shared" si="0"/>
        <v>161</v>
      </c>
      <c r="D23" s="192"/>
      <c r="E23" s="186">
        <f t="shared" si="1"/>
        <v>3.8</v>
      </c>
      <c r="F23" s="187">
        <f t="shared" si="2"/>
        <v>0.8</v>
      </c>
      <c r="G23" s="186">
        <f t="shared" si="3"/>
        <v>1.22</v>
      </c>
      <c r="H23" s="188">
        <f t="shared" si="4"/>
        <v>369.68833321543377</v>
      </c>
      <c r="I23" s="189">
        <f t="shared" si="4"/>
        <v>290</v>
      </c>
      <c r="J23" s="190">
        <f t="shared" si="4"/>
        <v>146.88728476791147</v>
      </c>
      <c r="K23" s="27"/>
      <c r="L23" s="27"/>
      <c r="M23" s="27"/>
    </row>
    <row r="24" spans="2:34" ht="15" customHeight="1" x14ac:dyDescent="0.2">
      <c r="B24" s="184">
        <v>4</v>
      </c>
      <c r="C24" s="192">
        <f t="shared" si="0"/>
        <v>323</v>
      </c>
      <c r="D24" s="192"/>
      <c r="E24" s="186">
        <f t="shared" si="1"/>
        <v>7.6</v>
      </c>
      <c r="F24" s="187">
        <f t="shared" si="2"/>
        <v>1.6</v>
      </c>
      <c r="G24" s="186">
        <f t="shared" si="3"/>
        <v>2.44</v>
      </c>
      <c r="H24" s="188">
        <f t="shared" si="4"/>
        <v>739.37666643086754</v>
      </c>
      <c r="I24" s="189">
        <f t="shared" si="4"/>
        <v>580</v>
      </c>
      <c r="J24" s="190">
        <f t="shared" si="4"/>
        <v>293.77456953582293</v>
      </c>
      <c r="K24" s="27"/>
      <c r="L24" s="27"/>
      <c r="M24" s="27"/>
    </row>
    <row r="25" spans="2:34" ht="15" customHeight="1" x14ac:dyDescent="0.2">
      <c r="B25" s="184">
        <v>6</v>
      </c>
      <c r="C25" s="192">
        <f t="shared" si="0"/>
        <v>485</v>
      </c>
      <c r="D25" s="192"/>
      <c r="E25" s="186">
        <f t="shared" si="1"/>
        <v>11.399999999999999</v>
      </c>
      <c r="F25" s="187">
        <f t="shared" si="2"/>
        <v>2.4000000000000004</v>
      </c>
      <c r="G25" s="186">
        <f t="shared" si="3"/>
        <v>3.66</v>
      </c>
      <c r="H25" s="188">
        <f t="shared" si="4"/>
        <v>1109.0649996463012</v>
      </c>
      <c r="I25" s="189">
        <f t="shared" si="4"/>
        <v>870</v>
      </c>
      <c r="J25" s="190">
        <f t="shared" si="4"/>
        <v>440.6618543037344</v>
      </c>
      <c r="K25" s="27"/>
      <c r="L25" s="27"/>
      <c r="M25" s="27"/>
    </row>
    <row r="26" spans="2:34" ht="15" customHeight="1" x14ac:dyDescent="0.2">
      <c r="B26" s="184">
        <v>8</v>
      </c>
      <c r="C26" s="192">
        <f t="shared" si="0"/>
        <v>647</v>
      </c>
      <c r="D26" s="192"/>
      <c r="E26" s="186">
        <f t="shared" si="1"/>
        <v>15.2</v>
      </c>
      <c r="F26" s="187">
        <f t="shared" si="2"/>
        <v>3.2</v>
      </c>
      <c r="G26" s="186">
        <f t="shared" si="3"/>
        <v>4.88</v>
      </c>
      <c r="H26" s="188">
        <f t="shared" si="4"/>
        <v>1478.7533328617351</v>
      </c>
      <c r="I26" s="189">
        <f t="shared" si="4"/>
        <v>1160</v>
      </c>
      <c r="J26" s="190">
        <f t="shared" si="4"/>
        <v>587.54913907164587</v>
      </c>
      <c r="K26" s="27"/>
      <c r="L26" s="27"/>
      <c r="M26" s="27"/>
    </row>
    <row r="27" spans="2:34" ht="15" customHeight="1" x14ac:dyDescent="0.2">
      <c r="B27" s="184">
        <v>10</v>
      </c>
      <c r="C27" s="192">
        <f t="shared" si="0"/>
        <v>809</v>
      </c>
      <c r="D27" s="192"/>
      <c r="E27" s="186">
        <f t="shared" si="1"/>
        <v>19</v>
      </c>
      <c r="F27" s="187">
        <f t="shared" si="2"/>
        <v>4</v>
      </c>
      <c r="G27" s="186">
        <f t="shared" si="3"/>
        <v>6.1</v>
      </c>
      <c r="H27" s="188">
        <f t="shared" si="4"/>
        <v>1848.441666077169</v>
      </c>
      <c r="I27" s="189">
        <f t="shared" si="4"/>
        <v>1450</v>
      </c>
      <c r="J27" s="190">
        <f t="shared" si="4"/>
        <v>734.43642383955739</v>
      </c>
      <c r="K27" s="27"/>
      <c r="L27" s="27"/>
      <c r="M27" s="27"/>
      <c r="N27" s="28"/>
    </row>
    <row r="28" spans="2:34" ht="15" customHeight="1" x14ac:dyDescent="0.2">
      <c r="B28" s="184">
        <v>12</v>
      </c>
      <c r="C28" s="192">
        <f t="shared" si="0"/>
        <v>971</v>
      </c>
      <c r="D28" s="192"/>
      <c r="E28" s="186">
        <f t="shared" si="1"/>
        <v>22.799999999999997</v>
      </c>
      <c r="F28" s="187">
        <f t="shared" si="2"/>
        <v>4.8000000000000007</v>
      </c>
      <c r="G28" s="186">
        <f t="shared" si="3"/>
        <v>7.32</v>
      </c>
      <c r="H28" s="188">
        <f t="shared" si="4"/>
        <v>2218.1299992926024</v>
      </c>
      <c r="I28" s="189">
        <f t="shared" si="4"/>
        <v>1740</v>
      </c>
      <c r="J28" s="190">
        <f t="shared" si="4"/>
        <v>881.3237086074688</v>
      </c>
      <c r="K28" s="27"/>
      <c r="L28" s="27"/>
      <c r="M28" s="27"/>
      <c r="N28" s="28"/>
    </row>
    <row r="29" spans="2:34" ht="15" customHeight="1" x14ac:dyDescent="0.2">
      <c r="B29" s="184">
        <v>14</v>
      </c>
      <c r="C29" s="192">
        <f t="shared" si="0"/>
        <v>1133</v>
      </c>
      <c r="D29" s="192"/>
      <c r="E29" s="186">
        <f t="shared" si="1"/>
        <v>26.599999999999998</v>
      </c>
      <c r="F29" s="187">
        <f t="shared" si="2"/>
        <v>5.6000000000000005</v>
      </c>
      <c r="G29" s="186">
        <f t="shared" si="3"/>
        <v>8.5399999999999991</v>
      </c>
      <c r="H29" s="188">
        <f t="shared" si="4"/>
        <v>2587.8183325080363</v>
      </c>
      <c r="I29" s="189">
        <f t="shared" si="4"/>
        <v>2030</v>
      </c>
      <c r="J29" s="190">
        <f t="shared" si="4"/>
        <v>1028.2109933753802</v>
      </c>
      <c r="K29" s="27"/>
      <c r="L29" s="27"/>
      <c r="M29" s="27"/>
      <c r="N29" s="28"/>
    </row>
    <row r="30" spans="2:34" ht="15" customHeight="1" x14ac:dyDescent="0.2">
      <c r="B30" s="184">
        <v>16</v>
      </c>
      <c r="C30" s="192">
        <f t="shared" si="0"/>
        <v>1295</v>
      </c>
      <c r="D30" s="192"/>
      <c r="E30" s="186">
        <f t="shared" si="1"/>
        <v>30.4</v>
      </c>
      <c r="F30" s="187">
        <f t="shared" si="2"/>
        <v>6.4</v>
      </c>
      <c r="G30" s="186">
        <f t="shared" si="3"/>
        <v>9.76</v>
      </c>
      <c r="H30" s="188">
        <f t="shared" si="4"/>
        <v>2957.5066657234702</v>
      </c>
      <c r="I30" s="189">
        <f t="shared" si="4"/>
        <v>2320</v>
      </c>
      <c r="J30" s="190">
        <f t="shared" si="4"/>
        <v>1175.0982781432917</v>
      </c>
      <c r="K30" s="27"/>
      <c r="L30" s="27"/>
      <c r="M30" s="27"/>
      <c r="N30" s="28"/>
    </row>
    <row r="31" spans="2:34" ht="15" customHeight="1" x14ac:dyDescent="0.2">
      <c r="B31" s="184">
        <v>18</v>
      </c>
      <c r="C31" s="192">
        <f t="shared" si="0"/>
        <v>1457</v>
      </c>
      <c r="D31" s="192"/>
      <c r="E31" s="186">
        <f t="shared" si="1"/>
        <v>34.199999999999996</v>
      </c>
      <c r="F31" s="187">
        <f t="shared" si="2"/>
        <v>7.2</v>
      </c>
      <c r="G31" s="186">
        <f t="shared" si="3"/>
        <v>10.98</v>
      </c>
      <c r="H31" s="188">
        <f t="shared" si="4"/>
        <v>3327.1949989389041</v>
      </c>
      <c r="I31" s="189">
        <f t="shared" si="4"/>
        <v>2610</v>
      </c>
      <c r="J31" s="190">
        <f t="shared" si="4"/>
        <v>1321.9855629112033</v>
      </c>
      <c r="K31" s="27"/>
      <c r="L31" s="27"/>
      <c r="M31" s="27"/>
      <c r="N31" s="28"/>
    </row>
    <row r="32" spans="2:34" ht="15" customHeight="1" x14ac:dyDescent="0.2">
      <c r="B32" s="184">
        <v>20</v>
      </c>
      <c r="C32" s="192">
        <f t="shared" si="0"/>
        <v>1619</v>
      </c>
      <c r="D32" s="192"/>
      <c r="E32" s="186">
        <f t="shared" si="1"/>
        <v>38</v>
      </c>
      <c r="F32" s="187">
        <f t="shared" si="2"/>
        <v>8</v>
      </c>
      <c r="G32" s="186">
        <f t="shared" si="3"/>
        <v>12.2</v>
      </c>
      <c r="H32" s="188">
        <f t="shared" si="4"/>
        <v>3696.8833321543379</v>
      </c>
      <c r="I32" s="189">
        <f t="shared" si="4"/>
        <v>2900</v>
      </c>
      <c r="J32" s="190">
        <f t="shared" si="4"/>
        <v>1468.8728476791148</v>
      </c>
      <c r="K32" s="27"/>
      <c r="L32" s="27"/>
      <c r="M32" s="27"/>
      <c r="N32" s="28"/>
    </row>
    <row r="33" spans="1:37" ht="15" customHeight="1" x14ac:dyDescent="0.2">
      <c r="B33" s="184">
        <v>22</v>
      </c>
      <c r="C33" s="192">
        <f t="shared" si="0"/>
        <v>1781</v>
      </c>
      <c r="D33" s="192"/>
      <c r="E33" s="186">
        <f t="shared" si="1"/>
        <v>41.8</v>
      </c>
      <c r="F33" s="187">
        <f t="shared" si="2"/>
        <v>8.8000000000000007</v>
      </c>
      <c r="G33" s="186">
        <f t="shared" si="3"/>
        <v>13.42</v>
      </c>
      <c r="H33" s="188">
        <f t="shared" si="4"/>
        <v>4066.5716653697714</v>
      </c>
      <c r="I33" s="189">
        <f t="shared" si="4"/>
        <v>3190</v>
      </c>
      <c r="J33" s="190">
        <f t="shared" si="4"/>
        <v>1615.7601324470261</v>
      </c>
      <c r="K33" s="27"/>
      <c r="L33" s="27"/>
      <c r="M33" s="27"/>
      <c r="N33" s="28"/>
    </row>
    <row r="34" spans="1:37" ht="15" customHeight="1" x14ac:dyDescent="0.2">
      <c r="B34" s="184">
        <v>24</v>
      </c>
      <c r="C34" s="192">
        <f t="shared" si="0"/>
        <v>1943</v>
      </c>
      <c r="D34" s="192"/>
      <c r="E34" s="186">
        <f t="shared" si="1"/>
        <v>45.599999999999994</v>
      </c>
      <c r="F34" s="187">
        <f t="shared" si="2"/>
        <v>9.6000000000000014</v>
      </c>
      <c r="G34" s="186">
        <f t="shared" si="3"/>
        <v>14.64</v>
      </c>
      <c r="H34" s="188">
        <f t="shared" si="4"/>
        <v>4436.2599985852048</v>
      </c>
      <c r="I34" s="189">
        <f t="shared" si="4"/>
        <v>3480</v>
      </c>
      <c r="J34" s="190">
        <f t="shared" si="4"/>
        <v>1762.6474172149376</v>
      </c>
      <c r="K34" s="27"/>
      <c r="L34" s="27"/>
      <c r="M34" s="27"/>
      <c r="N34" s="28"/>
    </row>
    <row r="35" spans="1:37" ht="15" customHeight="1" x14ac:dyDescent="0.2">
      <c r="B35" s="184">
        <v>26</v>
      </c>
      <c r="C35" s="192">
        <f t="shared" si="0"/>
        <v>2105</v>
      </c>
      <c r="D35" s="192"/>
      <c r="E35" s="186">
        <f t="shared" si="1"/>
        <v>49.4</v>
      </c>
      <c r="F35" s="187">
        <f t="shared" si="2"/>
        <v>10.4</v>
      </c>
      <c r="G35" s="186">
        <f t="shared" si="3"/>
        <v>15.86</v>
      </c>
      <c r="H35" s="188">
        <f t="shared" si="4"/>
        <v>4805.9483318006387</v>
      </c>
      <c r="I35" s="189">
        <f t="shared" si="4"/>
        <v>3770</v>
      </c>
      <c r="J35" s="190">
        <f t="shared" si="4"/>
        <v>1909.5347019828491</v>
      </c>
      <c r="K35" s="27"/>
      <c r="L35" s="27"/>
      <c r="M35" s="27"/>
      <c r="N35" s="28"/>
    </row>
    <row r="36" spans="1:37" ht="15" customHeight="1" x14ac:dyDescent="0.2">
      <c r="B36" s="184">
        <v>28</v>
      </c>
      <c r="C36" s="192">
        <f t="shared" si="0"/>
        <v>2267</v>
      </c>
      <c r="D36" s="192"/>
      <c r="E36" s="186">
        <f t="shared" si="1"/>
        <v>53.199999999999996</v>
      </c>
      <c r="F36" s="187">
        <f t="shared" si="2"/>
        <v>11.200000000000001</v>
      </c>
      <c r="G36" s="186">
        <f t="shared" si="3"/>
        <v>17.079999999999998</v>
      </c>
      <c r="H36" s="188">
        <f t="shared" si="4"/>
        <v>5175.6366650160726</v>
      </c>
      <c r="I36" s="189">
        <f t="shared" si="4"/>
        <v>4060</v>
      </c>
      <c r="J36" s="190">
        <f t="shared" si="4"/>
        <v>2056.4219867507604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7" ht="15" customHeight="1" x14ac:dyDescent="0.2">
      <c r="B37" s="193">
        <v>30</v>
      </c>
      <c r="C37" s="194">
        <f t="shared" si="0"/>
        <v>2429</v>
      </c>
      <c r="D37" s="194"/>
      <c r="E37" s="195">
        <f t="shared" si="1"/>
        <v>57</v>
      </c>
      <c r="F37" s="196">
        <f t="shared" si="2"/>
        <v>12</v>
      </c>
      <c r="G37" s="195">
        <f t="shared" si="3"/>
        <v>18.3</v>
      </c>
      <c r="H37" s="197">
        <f t="shared" si="4"/>
        <v>5545.3249982315065</v>
      </c>
      <c r="I37" s="198">
        <f t="shared" si="4"/>
        <v>4350</v>
      </c>
      <c r="J37" s="199">
        <f t="shared" si="4"/>
        <v>2203.3092715186722</v>
      </c>
      <c r="K37" s="106"/>
      <c r="AD37" s="27"/>
      <c r="AE37" s="27"/>
      <c r="AF37" s="28"/>
    </row>
    <row r="38" spans="1:37" ht="15" customHeight="1" x14ac:dyDescent="0.2">
      <c r="B38" s="200"/>
      <c r="C38" s="200"/>
      <c r="D38" s="99"/>
      <c r="E38" s="99"/>
      <c r="F38" s="99"/>
      <c r="G38" s="201"/>
      <c r="H38" s="201"/>
      <c r="I38" s="201"/>
      <c r="J38" s="201"/>
      <c r="K38" s="106"/>
      <c r="AD38" s="27"/>
      <c r="AE38" s="27"/>
      <c r="AF38" s="28"/>
    </row>
    <row r="39" spans="1:37" ht="15" customHeight="1" x14ac:dyDescent="0.2">
      <c r="B39" s="202" t="s">
        <v>108</v>
      </c>
      <c r="C39" s="202"/>
      <c r="D39" s="202"/>
      <c r="E39" s="202"/>
      <c r="F39" s="203">
        <v>45</v>
      </c>
      <c r="G39" s="204">
        <v>40</v>
      </c>
      <c r="H39" s="204">
        <v>35</v>
      </c>
      <c r="I39" s="204">
        <v>30</v>
      </c>
      <c r="J39" s="205">
        <v>25</v>
      </c>
      <c r="K39" s="106"/>
      <c r="AD39" s="27"/>
      <c r="AE39" s="27"/>
      <c r="AF39" s="28"/>
    </row>
    <row r="40" spans="1:37" ht="15" customHeight="1" x14ac:dyDescent="0.2">
      <c r="B40" s="206" t="s">
        <v>120</v>
      </c>
      <c r="C40" s="206"/>
      <c r="D40" s="206"/>
      <c r="E40" s="206"/>
      <c r="F40" s="207">
        <v>0.87</v>
      </c>
      <c r="G40" s="196">
        <v>0.74</v>
      </c>
      <c r="H40" s="196">
        <v>0.62</v>
      </c>
      <c r="I40" s="196">
        <v>0.51</v>
      </c>
      <c r="J40" s="208">
        <v>0.4</v>
      </c>
      <c r="K40" s="106"/>
      <c r="AD40" s="27"/>
      <c r="AE40" s="27"/>
      <c r="AF40" s="28"/>
    </row>
    <row r="41" spans="1:37" ht="15" customHeight="1" x14ac:dyDescent="0.2">
      <c r="B41" s="209"/>
      <c r="K41" s="106"/>
      <c r="AD41" s="106"/>
    </row>
    <row r="42" spans="1:37" ht="15" customHeight="1" x14ac:dyDescent="0.2">
      <c r="A42" s="210"/>
      <c r="B42" s="211" t="s">
        <v>71</v>
      </c>
      <c r="C42" s="212"/>
      <c r="D42" s="213"/>
      <c r="E42" s="213"/>
      <c r="F42" s="213"/>
      <c r="G42" s="213"/>
      <c r="H42" s="213"/>
      <c r="I42" s="213"/>
      <c r="J42" s="214" t="s">
        <v>110</v>
      </c>
    </row>
    <row r="43" spans="1:37" ht="15" customHeight="1" x14ac:dyDescent="0.2">
      <c r="A43" s="210"/>
      <c r="B43" s="211" t="s">
        <v>73</v>
      </c>
      <c r="C43" s="212"/>
      <c r="D43" s="213"/>
      <c r="E43" s="213"/>
      <c r="F43" s="213"/>
      <c r="G43" s="213"/>
      <c r="H43" s="213"/>
      <c r="I43" s="213"/>
      <c r="J43" s="214" t="s">
        <v>74</v>
      </c>
    </row>
    <row r="44" spans="1:37" ht="15" customHeight="1" x14ac:dyDescent="0.2">
      <c r="A44" s="210"/>
      <c r="B44" s="211" t="s">
        <v>111</v>
      </c>
      <c r="C44" s="212"/>
      <c r="D44" s="213"/>
      <c r="E44" s="213"/>
      <c r="F44" s="213"/>
      <c r="G44" s="213"/>
      <c r="H44" s="213"/>
      <c r="I44" s="213"/>
      <c r="J44" s="214" t="s">
        <v>121</v>
      </c>
    </row>
    <row r="45" spans="1:37" ht="15" customHeight="1" x14ac:dyDescent="0.2">
      <c r="A45" s="210"/>
      <c r="B45" s="215" t="s">
        <v>76</v>
      </c>
      <c r="C45" s="216"/>
      <c r="D45" s="213"/>
      <c r="E45" s="213"/>
      <c r="F45" s="213"/>
      <c r="G45" s="213"/>
      <c r="H45" s="213"/>
      <c r="I45" s="213"/>
      <c r="J45" s="214" t="s">
        <v>77</v>
      </c>
      <c r="AF45" s="217" t="s">
        <v>113</v>
      </c>
      <c r="AG45" s="217"/>
      <c r="AH45" s="217"/>
      <c r="AI45" s="217"/>
      <c r="AJ45" s="217"/>
      <c r="AK45" s="217"/>
    </row>
    <row r="46" spans="1:37" ht="15" customHeight="1" x14ac:dyDescent="0.2">
      <c r="A46" s="218"/>
      <c r="B46" s="215" t="s">
        <v>78</v>
      </c>
      <c r="C46" s="212"/>
      <c r="D46" s="213"/>
      <c r="E46" s="213"/>
      <c r="F46" s="213"/>
      <c r="G46" s="213"/>
      <c r="H46" s="213"/>
      <c r="I46" s="213"/>
      <c r="J46" s="214" t="s">
        <v>79</v>
      </c>
      <c r="AF46" s="217"/>
      <c r="AG46" s="217"/>
      <c r="AH46" s="217"/>
      <c r="AI46" s="217"/>
      <c r="AJ46" s="217"/>
      <c r="AK46" s="217"/>
    </row>
    <row r="47" spans="1:37" ht="9" customHeight="1" x14ac:dyDescent="0.2">
      <c r="A47" s="218"/>
      <c r="B47" s="98"/>
      <c r="C47" s="98"/>
      <c r="D47" s="99"/>
      <c r="E47" s="99"/>
      <c r="F47" s="99"/>
      <c r="G47" s="99"/>
      <c r="H47" s="99"/>
      <c r="I47" s="99"/>
      <c r="J47" s="100"/>
      <c r="AF47" s="219"/>
      <c r="AG47" s="219"/>
      <c r="AH47" s="219"/>
      <c r="AI47" s="219"/>
      <c r="AJ47" s="217"/>
      <c r="AK47" s="217"/>
    </row>
    <row r="48" spans="1:37" ht="15" customHeight="1" x14ac:dyDescent="0.2">
      <c r="A48" s="218"/>
      <c r="B48" s="137" t="s">
        <v>114</v>
      </c>
      <c r="C48" s="134"/>
      <c r="J48" s="105"/>
      <c r="AF48" s="219"/>
      <c r="AG48" s="219"/>
      <c r="AH48" s="219"/>
      <c r="AI48" s="219"/>
      <c r="AJ48" s="217"/>
      <c r="AK48" s="217"/>
    </row>
    <row r="49" spans="1:37" ht="79.5" customHeight="1" x14ac:dyDescent="0.2">
      <c r="A49" s="220"/>
      <c r="B49" s="221" t="s">
        <v>122</v>
      </c>
      <c r="C49" s="221"/>
      <c r="D49" s="221"/>
      <c r="E49" s="221"/>
      <c r="F49" s="221"/>
      <c r="G49" s="221"/>
      <c r="H49" s="221"/>
      <c r="I49" s="221"/>
      <c r="J49" s="221"/>
      <c r="AF49" s="219"/>
      <c r="AG49" s="219"/>
      <c r="AH49" s="219"/>
      <c r="AI49" s="219"/>
      <c r="AJ49" s="217"/>
      <c r="AK49" s="217"/>
    </row>
    <row r="50" spans="1:37" x14ac:dyDescent="0.2">
      <c r="A50" s="222"/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F50" s="219"/>
      <c r="AG50" s="219"/>
      <c r="AH50" s="219"/>
      <c r="AI50" s="219"/>
    </row>
    <row r="51" spans="1:37" x14ac:dyDescent="0.2">
      <c r="A51" s="218"/>
    </row>
    <row r="52" spans="1:37" x14ac:dyDescent="0.2">
      <c r="A52" s="218"/>
    </row>
    <row r="53" spans="1:37" x14ac:dyDescent="0.2">
      <c r="A53" s="218"/>
    </row>
    <row r="54" spans="1:37" x14ac:dyDescent="0.2">
      <c r="A54" s="218"/>
    </row>
    <row r="55" spans="1:37" x14ac:dyDescent="0.2">
      <c r="A55" s="218"/>
    </row>
    <row r="56" spans="1:37" x14ac:dyDescent="0.2">
      <c r="A56" s="218"/>
    </row>
  </sheetData>
  <mergeCells count="28">
    <mergeCell ref="C35:D35"/>
    <mergeCell ref="C36:D36"/>
    <mergeCell ref="C37:D37"/>
    <mergeCell ref="B39:E39"/>
    <mergeCell ref="B40:E40"/>
    <mergeCell ref="AF47:AI50"/>
    <mergeCell ref="B49:J49"/>
    <mergeCell ref="A50:L5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20:D20"/>
    <mergeCell ref="L20:S20"/>
    <mergeCell ref="V20:AC20"/>
    <mergeCell ref="C21:D21"/>
    <mergeCell ref="L21:Y21"/>
    <mergeCell ref="C22:D22"/>
    <mergeCell ref="L22:S22"/>
    <mergeCell ref="V22:AC22"/>
  </mergeCells>
  <printOptions horizontalCentered="1"/>
  <pageMargins left="0.19685039370078741" right="0.19685039370078741" top="0.59055118110236227" bottom="0.19685039370078741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Návod</vt:lpstr>
      <vt:lpstr>základní</vt:lpstr>
      <vt:lpstr>O350</vt:lpstr>
      <vt:lpstr>O500</vt:lpstr>
      <vt:lpstr>O600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Martinka</dc:creator>
  <cp:lastModifiedBy>Martinka</cp:lastModifiedBy>
  <dcterms:created xsi:type="dcterms:W3CDTF">2017-02-14T13:51:54Z</dcterms:created>
  <dcterms:modified xsi:type="dcterms:W3CDTF">2017-02-14T13:53:11Z</dcterms:modified>
</cp:coreProperties>
</file>